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C:\Users\75WHILLEGEIS\Desktop\"/>
    </mc:Choice>
  </mc:AlternateContent>
  <xr:revisionPtr revIDLastSave="0" documentId="13_ncr:1_{13747F61-CCC0-4E99-8557-BC3DE2B176F8}" xr6:coauthVersionLast="47" xr6:coauthVersionMax="47" xr10:uidLastSave="{00000000-0000-0000-0000-000000000000}"/>
  <bookViews>
    <workbookView xWindow="0" yWindow="75" windowWidth="16035" windowHeight="15405" xr2:uid="{00000000-000D-0000-FFFF-FFFF00000000}"/>
  </bookViews>
  <sheets>
    <sheet name="Out-of-Class form" sheetId="10" r:id="rId1"/>
    <sheet name="Salary Calc" sheetId="11" state="hidden" r:id="rId2"/>
    <sheet name="Instructions" sheetId="14" r:id="rId3"/>
    <sheet name="Retirement Rates" sheetId="13" state="hidden" r:id="rId4"/>
    <sheet name="PP calendar" sheetId="8" state="hidden" r:id="rId5"/>
    <sheet name="LookUps" sheetId="2" state="hidden" r:id="rId6"/>
    <sheet name="Recordset" sheetId="3" state="hidden" r:id="rId7"/>
  </sheets>
  <externalReferences>
    <externalReference r:id="rId8"/>
  </externalReferences>
  <definedNames>
    <definedName name="_Hlk64023489" localSheetId="2">Instructions!#REF!</definedName>
    <definedName name="ApplicationRequestType" localSheetId="2">Instructions!#REF!</definedName>
    <definedName name="AsOf" localSheetId="0">'Out-of-Class form'!$AE$32</definedName>
    <definedName name="AssignmentType" localSheetId="2">Instructions!#REF!</definedName>
    <definedName name="BU" localSheetId="1">[1]LookUps!$D$27:$D$37</definedName>
    <definedName name="BU">LookUps!$D$27:$D$29</definedName>
    <definedName name="FacPays">LookUps!$D$32:$D$34</definedName>
    <definedName name="FY">LookUps!$D$56:$D$71</definedName>
    <definedName name="Grade">LookUps!$D$42:$D$52</definedName>
    <definedName name="Help" localSheetId="2">Instructions!#REF!</definedName>
    <definedName name="location" localSheetId="1">[1]LookUps!$J$9:$J$70</definedName>
    <definedName name="location">LookUps!$J$9:$J$70</definedName>
    <definedName name="PosClass" localSheetId="1">[1]LookUps!$F$9:$F$179</definedName>
    <definedName name="PosClass">LookUps!$F$9:$F$176</definedName>
    <definedName name="PositionChg">LookUps!$D$9:$D$22</definedName>
    <definedName name="_xlnm.Print_Area" localSheetId="0">'Out-of-Class form'!$A$1:$AP$123</definedName>
    <definedName name="_xlnm.Print_Area" localSheetId="1">'Salary Calc'!$A$1:$V$28</definedName>
    <definedName name="RangeForFCDropDown">Recordset!$A$1:$A$2000</definedName>
    <definedName name="RangeForRS">Recordset!$A$2:$A$2000</definedName>
    <definedName name="Retirement">LookUps!$D$77:$D$80</definedName>
    <definedName name="SalaryIncreases" localSheetId="2">Instructions!#REF!</definedName>
    <definedName name="Submit" localSheetId="2">Instructions!#REF!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5" i="10" l="1"/>
  <c r="W69" i="10" l="1"/>
  <c r="Q69" i="10"/>
  <c r="L69" i="10"/>
  <c r="E28" i="13"/>
  <c r="D28" i="13"/>
  <c r="C28" i="13"/>
  <c r="B28" i="13"/>
  <c r="F9" i="13"/>
  <c r="D14" i="13"/>
  <c r="G14" i="13" s="1"/>
  <c r="J14" i="13" s="1"/>
  <c r="L14" i="13" s="1"/>
  <c r="D13" i="13"/>
  <c r="G13" i="13" s="1"/>
  <c r="D12" i="13"/>
  <c r="G12" i="13" s="1"/>
  <c r="J12" i="13" s="1"/>
  <c r="L12" i="13" s="1"/>
  <c r="D11" i="13"/>
  <c r="G11" i="13" s="1"/>
  <c r="L9" i="13"/>
  <c r="I9" i="13"/>
  <c r="I13" i="13" l="1"/>
  <c r="J13" i="13"/>
  <c r="L13" i="13" s="1"/>
  <c r="J11" i="13"/>
  <c r="L11" i="13" s="1"/>
  <c r="I11" i="13"/>
  <c r="I12" i="13"/>
  <c r="I14" i="13"/>
  <c r="F5" i="11" l="1"/>
  <c r="D5" i="11"/>
  <c r="B5" i="11"/>
  <c r="B7" i="11" s="1"/>
  <c r="B8" i="11" s="1"/>
  <c r="B9" i="11" s="1"/>
  <c r="F23" i="11"/>
  <c r="F45" i="11"/>
  <c r="D45" i="11"/>
  <c r="B45" i="11"/>
  <c r="B48" i="11"/>
  <c r="B51" i="11"/>
  <c r="B52" i="11" s="1"/>
  <c r="B55" i="11"/>
  <c r="F58" i="11" l="1"/>
  <c r="F59" i="11"/>
  <c r="F57" i="11"/>
  <c r="F56" i="11"/>
  <c r="F13" i="11"/>
  <c r="B49" i="11"/>
  <c r="B53" i="11" s="1"/>
  <c r="H38" i="11"/>
  <c r="D38" i="11"/>
  <c r="H37" i="11"/>
  <c r="D37" i="11"/>
  <c r="H36" i="11"/>
  <c r="D36" i="11"/>
  <c r="H35" i="11"/>
  <c r="D35" i="11"/>
  <c r="H34" i="11"/>
  <c r="D34" i="11"/>
  <c r="H33" i="11"/>
  <c r="D33" i="11"/>
  <c r="H32" i="11"/>
  <c r="D32" i="11"/>
  <c r="H31" i="11"/>
  <c r="D31" i="11"/>
  <c r="H30" i="11"/>
  <c r="D30" i="11"/>
  <c r="H29" i="11"/>
  <c r="D29" i="11"/>
  <c r="H28" i="11"/>
  <c r="D28" i="11"/>
  <c r="H27" i="11"/>
  <c r="D27" i="11"/>
  <c r="H26" i="11"/>
  <c r="D26" i="11"/>
  <c r="H25" i="11"/>
  <c r="D25" i="11"/>
  <c r="H24" i="11"/>
  <c r="D24" i="11"/>
  <c r="H23" i="11"/>
  <c r="B12" i="11"/>
  <c r="B56" i="11" l="1"/>
  <c r="B57" i="11" s="1"/>
  <c r="B58" i="11" s="1"/>
  <c r="B59" i="11" s="1"/>
  <c r="B61" i="11" s="1"/>
  <c r="D56" i="11"/>
  <c r="D57" i="11" s="1"/>
  <c r="D58" i="11" s="1"/>
  <c r="B13" i="11"/>
  <c r="B14" i="11" s="1"/>
  <c r="B15" i="11" s="1"/>
  <c r="B16" i="11" s="1"/>
  <c r="D13" i="11"/>
  <c r="F12" i="11"/>
  <c r="F7" i="11" s="1"/>
  <c r="F8" i="11" s="1"/>
  <c r="F9" i="11" s="1"/>
  <c r="D12" i="11"/>
  <c r="D7" i="11" s="1"/>
  <c r="D8" i="11" s="1"/>
  <c r="D9" i="11" s="1"/>
  <c r="D55" i="11"/>
  <c r="F55" i="11"/>
  <c r="D59" i="11" l="1"/>
  <c r="D61" i="11" s="1"/>
  <c r="F14" i="11"/>
  <c r="F15" i="11" s="1"/>
  <c r="F16" i="11" s="1"/>
  <c r="F18" i="11" s="1"/>
  <c r="D14" i="11"/>
  <c r="D15" i="11" s="1"/>
  <c r="D16" i="11" s="1"/>
  <c r="B18" i="11"/>
  <c r="L65" i="10" l="1"/>
  <c r="H16" i="11"/>
  <c r="D18" i="11"/>
  <c r="H18" i="11" s="1"/>
  <c r="F61" i="11"/>
  <c r="H59" i="11"/>
  <c r="L66" i="10" l="1"/>
  <c r="Q65" i="10"/>
  <c r="H61" i="11"/>
  <c r="W65" i="10"/>
  <c r="AD65" i="10" l="1"/>
  <c r="L67" i="10"/>
  <c r="Q66" i="10"/>
  <c r="Q67" i="10" s="1"/>
  <c r="W66" i="10"/>
  <c r="W67" i="10" s="1"/>
  <c r="AD66" i="10" l="1"/>
  <c r="AD67" i="10" s="1"/>
  <c r="J8" i="8" l="1"/>
  <c r="J9" i="8" s="1"/>
  <c r="J10" i="8" s="1"/>
  <c r="J11" i="8" s="1"/>
  <c r="J12" i="8" s="1"/>
  <c r="J13" i="8" s="1"/>
  <c r="J14" i="8" s="1"/>
  <c r="J15" i="8" s="1"/>
  <c r="J16" i="8" s="1"/>
  <c r="J17" i="8" s="1"/>
  <c r="J18" i="8" s="1"/>
  <c r="J19" i="8" s="1"/>
  <c r="J20" i="8" s="1"/>
  <c r="J21" i="8" s="1"/>
  <c r="J22" i="8" s="1"/>
  <c r="J23" i="8" s="1"/>
  <c r="J24" i="8" s="1"/>
  <c r="J25" i="8" s="1"/>
  <c r="J26" i="8" s="1"/>
  <c r="J27" i="8" s="1"/>
  <c r="J28" i="8" s="1"/>
  <c r="J29" i="8" s="1"/>
  <c r="J30" i="8" s="1"/>
  <c r="J31" i="8" s="1"/>
  <c r="J32" i="8" s="1"/>
  <c r="M8" i="8"/>
  <c r="M9" i="8" s="1"/>
  <c r="M10" i="8" s="1"/>
  <c r="M11" i="8" s="1"/>
  <c r="M12" i="8" s="1"/>
  <c r="M13" i="8" s="1"/>
  <c r="M14" i="8" s="1"/>
  <c r="M15" i="8" s="1"/>
  <c r="M16" i="8" s="1"/>
  <c r="M17" i="8" s="1"/>
  <c r="M18" i="8" s="1"/>
  <c r="M19" i="8" s="1"/>
  <c r="M20" i="8" s="1"/>
  <c r="M21" i="8" s="1"/>
  <c r="M22" i="8" s="1"/>
  <c r="M23" i="8" s="1"/>
  <c r="M24" i="8" s="1"/>
  <c r="M25" i="8" s="1"/>
  <c r="M26" i="8" s="1"/>
  <c r="M27" i="8" s="1"/>
  <c r="M28" i="8" s="1"/>
  <c r="M29" i="8" s="1"/>
  <c r="M30" i="8" s="1"/>
  <c r="M31" i="8" s="1"/>
  <c r="M32" i="8" s="1"/>
  <c r="J7" i="8"/>
  <c r="K7" i="8"/>
  <c r="K8" i="8" s="1"/>
  <c r="K9" i="8" s="1"/>
  <c r="K10" i="8" s="1"/>
  <c r="K11" i="8" s="1"/>
  <c r="K12" i="8" s="1"/>
  <c r="K13" i="8" s="1"/>
  <c r="K14" i="8" s="1"/>
  <c r="K15" i="8" s="1"/>
  <c r="K16" i="8" s="1"/>
  <c r="K17" i="8" s="1"/>
  <c r="K18" i="8" s="1"/>
  <c r="K19" i="8" s="1"/>
  <c r="K20" i="8" s="1"/>
  <c r="K21" i="8" s="1"/>
  <c r="K22" i="8" s="1"/>
  <c r="K23" i="8" s="1"/>
  <c r="K24" i="8" s="1"/>
  <c r="K25" i="8" s="1"/>
  <c r="K26" i="8" s="1"/>
  <c r="K27" i="8" s="1"/>
  <c r="K28" i="8" s="1"/>
  <c r="K29" i="8" s="1"/>
  <c r="K30" i="8" s="1"/>
  <c r="K31" i="8" s="1"/>
  <c r="K32" i="8" s="1"/>
  <c r="L7" i="8"/>
  <c r="L8" i="8" s="1"/>
  <c r="L9" i="8" s="1"/>
  <c r="L10" i="8" s="1"/>
  <c r="L11" i="8" s="1"/>
  <c r="L12" i="8" s="1"/>
  <c r="L13" i="8" s="1"/>
  <c r="L14" i="8" s="1"/>
  <c r="L15" i="8" s="1"/>
  <c r="L16" i="8" s="1"/>
  <c r="L17" i="8" s="1"/>
  <c r="L18" i="8" s="1"/>
  <c r="L19" i="8" s="1"/>
  <c r="L20" i="8" s="1"/>
  <c r="L21" i="8" s="1"/>
  <c r="L22" i="8" s="1"/>
  <c r="L23" i="8" s="1"/>
  <c r="L24" i="8" s="1"/>
  <c r="L25" i="8" s="1"/>
  <c r="L26" i="8" s="1"/>
  <c r="L27" i="8" s="1"/>
  <c r="L28" i="8" s="1"/>
  <c r="L29" i="8" s="1"/>
  <c r="L30" i="8" s="1"/>
  <c r="L31" i="8" s="1"/>
  <c r="L32" i="8" s="1"/>
  <c r="M7" i="8"/>
  <c r="I7" i="8"/>
  <c r="I8" i="8" s="1"/>
  <c r="I9" i="8" s="1"/>
  <c r="I10" i="8" s="1"/>
  <c r="I11" i="8" s="1"/>
  <c r="I12" i="8" s="1"/>
  <c r="I13" i="8" s="1"/>
  <c r="I14" i="8" s="1"/>
  <c r="I15" i="8" s="1"/>
  <c r="I16" i="8" s="1"/>
  <c r="I17" i="8" s="1"/>
  <c r="I18" i="8" s="1"/>
  <c r="I19" i="8" s="1"/>
  <c r="I20" i="8" s="1"/>
  <c r="I21" i="8" s="1"/>
  <c r="I22" i="8" s="1"/>
  <c r="I23" i="8" s="1"/>
  <c r="I24" i="8" s="1"/>
  <c r="I25" i="8" s="1"/>
  <c r="I26" i="8" s="1"/>
  <c r="I27" i="8" s="1"/>
  <c r="I28" i="8" s="1"/>
  <c r="I29" i="8" s="1"/>
  <c r="I30" i="8" s="1"/>
  <c r="I31" i="8" s="1"/>
  <c r="I3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Coleman, Ginger</author>
  </authors>
  <commentList>
    <comment ref="B9" authorId="0" shapeId="0" xr:uid="{00000000-0006-0000-0300-000001000000}">
      <text>
        <r>
          <rPr>
            <b/>
            <sz val="9"/>
            <color indexed="81"/>
            <rFont val="Tahoma"/>
            <family val="2"/>
          </rPr>
          <t>Coleman, Ginger:</t>
        </r>
        <r>
          <rPr>
            <sz val="9"/>
            <color indexed="81"/>
            <rFont val="Tahoma"/>
            <family val="2"/>
          </rPr>
          <t xml:space="preserve">
rate is final</t>
        </r>
      </text>
    </comment>
    <comment ref="B11" authorId="0" shapeId="0" xr:uid="{00000000-0006-0000-0300-000002000000}">
      <text>
        <r>
          <rPr>
            <b/>
            <sz val="9"/>
            <color indexed="81"/>
            <rFont val="Tahoma"/>
            <family val="2"/>
          </rPr>
          <t>Coleman, Ginger:</t>
        </r>
        <r>
          <rPr>
            <sz val="9"/>
            <color indexed="81"/>
            <rFont val="Tahoma"/>
            <family val="2"/>
          </rPr>
          <t xml:space="preserve">
rate is final</t>
        </r>
      </text>
    </comment>
    <comment ref="B12" authorId="0" shapeId="0" xr:uid="{00000000-0006-0000-0300-000003000000}">
      <text>
        <r>
          <rPr>
            <b/>
            <sz val="9"/>
            <color indexed="81"/>
            <rFont val="Tahoma"/>
            <family val="2"/>
          </rPr>
          <t>Coleman, Ginger:</t>
        </r>
        <r>
          <rPr>
            <sz val="9"/>
            <color indexed="81"/>
            <rFont val="Tahoma"/>
            <family val="2"/>
          </rPr>
          <t xml:space="preserve">
rate is final</t>
        </r>
      </text>
    </comment>
    <comment ref="B13" authorId="0" shapeId="0" xr:uid="{00000000-0006-0000-0300-000004000000}">
      <text>
        <r>
          <rPr>
            <b/>
            <sz val="9"/>
            <color indexed="81"/>
            <rFont val="Tahoma"/>
            <family val="2"/>
          </rPr>
          <t>Coleman, Ginger:</t>
        </r>
        <r>
          <rPr>
            <sz val="9"/>
            <color indexed="81"/>
            <rFont val="Tahoma"/>
            <family val="2"/>
          </rPr>
          <t xml:space="preserve">
rate is final</t>
        </r>
      </text>
    </comment>
    <comment ref="B14" authorId="0" shapeId="0" xr:uid="{00000000-0006-0000-0300-000005000000}">
      <text>
        <r>
          <rPr>
            <b/>
            <sz val="9"/>
            <color indexed="81"/>
            <rFont val="Tahoma"/>
            <family val="2"/>
          </rPr>
          <t>Coleman, Ginger:</t>
        </r>
        <r>
          <rPr>
            <sz val="9"/>
            <color indexed="81"/>
            <rFont val="Tahoma"/>
            <family val="2"/>
          </rPr>
          <t xml:space="preserve">
rate is final</t>
        </r>
      </text>
    </comment>
    <comment ref="B15" authorId="0" shapeId="0" xr:uid="{00000000-0006-0000-0300-000006000000}">
      <text>
        <r>
          <rPr>
            <b/>
            <sz val="9"/>
            <color indexed="81"/>
            <rFont val="Tahoma"/>
            <family val="2"/>
          </rPr>
          <t>Coleman, Ginger:</t>
        </r>
        <r>
          <rPr>
            <sz val="9"/>
            <color indexed="81"/>
            <rFont val="Tahoma"/>
            <family val="2"/>
          </rPr>
          <t xml:space="preserve">
rate is final</t>
        </r>
      </text>
    </comment>
    <comment ref="B16" authorId="0" shapeId="0" xr:uid="{00000000-0006-0000-0300-000007000000}">
      <text>
        <r>
          <rPr>
            <b/>
            <sz val="9"/>
            <color indexed="81"/>
            <rFont val="Tahoma"/>
            <family val="2"/>
          </rPr>
          <t>Coleman, Ginger:</t>
        </r>
        <r>
          <rPr>
            <sz val="9"/>
            <color indexed="81"/>
            <rFont val="Tahoma"/>
            <family val="2"/>
          </rPr>
          <t xml:space="preserve">
rate is final</t>
        </r>
      </text>
    </comment>
    <comment ref="B17" authorId="0" shapeId="0" xr:uid="{00000000-0006-0000-0300-000008000000}">
      <text>
        <r>
          <rPr>
            <b/>
            <sz val="9"/>
            <color indexed="81"/>
            <rFont val="Tahoma"/>
            <family val="2"/>
          </rPr>
          <t>Coleman, Ginger:</t>
        </r>
        <r>
          <rPr>
            <sz val="9"/>
            <color indexed="81"/>
            <rFont val="Tahoma"/>
            <family val="2"/>
          </rPr>
          <t xml:space="preserve">
rate is final</t>
        </r>
      </text>
    </comment>
    <comment ref="B19" authorId="0" shapeId="0" xr:uid="{00000000-0006-0000-0300-000009000000}">
      <text>
        <r>
          <rPr>
            <b/>
            <sz val="9"/>
            <color indexed="81"/>
            <rFont val="Tahoma"/>
            <family val="2"/>
          </rPr>
          <t>Coleman, Ginger:</t>
        </r>
        <r>
          <rPr>
            <sz val="9"/>
            <color indexed="81"/>
            <rFont val="Tahoma"/>
            <family val="2"/>
          </rPr>
          <t xml:space="preserve">
rates are final</t>
        </r>
      </text>
    </comment>
  </commentList>
</comments>
</file>

<file path=xl/sharedStrings.xml><?xml version="1.0" encoding="utf-8"?>
<sst xmlns="http://schemas.openxmlformats.org/spreadsheetml/2006/main" count="1882" uniqueCount="1805">
  <si>
    <t>Signature:</t>
  </si>
  <si>
    <t>Date:</t>
  </si>
  <si>
    <t>Reviewed by:</t>
  </si>
  <si>
    <t xml:space="preserve"> </t>
  </si>
  <si>
    <t>Salary $ Amount:</t>
  </si>
  <si>
    <t>Benefits $ Amount:</t>
  </si>
  <si>
    <t>Temporary Hire</t>
  </si>
  <si>
    <t>Position Change Type</t>
  </si>
  <si>
    <t>BU</t>
  </si>
  <si>
    <t>Coach</t>
  </si>
  <si>
    <t>Nurse</t>
  </si>
  <si>
    <t>Non-Represented</t>
  </si>
  <si>
    <t>AFSCME</t>
  </si>
  <si>
    <t>APSCUF</t>
  </si>
  <si>
    <t>SCUPA (SUA)</t>
  </si>
  <si>
    <t>SPFPA</t>
  </si>
  <si>
    <t>Executive Vice President:</t>
  </si>
  <si>
    <t>Rehire</t>
  </si>
  <si>
    <t>Interim Appointment</t>
  </si>
  <si>
    <t>Emergency Hire</t>
  </si>
  <si>
    <t>Student to Staff</t>
  </si>
  <si>
    <t>Replace Existing Position</t>
  </si>
  <si>
    <t>Classification Change - Position upgrade</t>
  </si>
  <si>
    <t>Classification Change - Position downgrade</t>
  </si>
  <si>
    <t>In Grade Promotion</t>
  </si>
  <si>
    <t>Position Classification for R2H</t>
  </si>
  <si>
    <t>Administrative Assistant 1</t>
  </si>
  <si>
    <t>Administrative Assistant 2</t>
  </si>
  <si>
    <t>Applications Developer 1</t>
  </si>
  <si>
    <t>Applications Developer 2</t>
  </si>
  <si>
    <t>Architectural Designer 1</t>
  </si>
  <si>
    <t>Artist Illustrator 1</t>
  </si>
  <si>
    <t>Artist Illustrator 2</t>
  </si>
  <si>
    <t>Auditor 1</t>
  </si>
  <si>
    <t>Auditor Team Leader</t>
  </si>
  <si>
    <t>Automotive Equipment Foreman</t>
  </si>
  <si>
    <t>Automotive Mechanic</t>
  </si>
  <si>
    <t>Automotive Mechanic Supervisor</t>
  </si>
  <si>
    <t>Building Construction Inspector</t>
  </si>
  <si>
    <t>Building Maintenance Foreman</t>
  </si>
  <si>
    <t>Campus Grounds Supervisor</t>
  </si>
  <si>
    <t>Carpenter</t>
  </si>
  <si>
    <t>Carpenter Foreman</t>
  </si>
  <si>
    <t>Clerical Supervisor 1</t>
  </si>
  <si>
    <t>Clerical Supervisor 2</t>
  </si>
  <si>
    <t>Computer Operator 1</t>
  </si>
  <si>
    <t>Computer Operator 2</t>
  </si>
  <si>
    <t>Construction Foreman</t>
  </si>
  <si>
    <t>Copy Machine Operator</t>
  </si>
  <si>
    <t>Custodial Worker 1</t>
  </si>
  <si>
    <t>Custodial Worker 2</t>
  </si>
  <si>
    <t>Custodial Worker Supervisor</t>
  </si>
  <si>
    <t>Data Analyst 1</t>
  </si>
  <si>
    <t>Data Analyst 2</t>
  </si>
  <si>
    <t>Database Analyst</t>
  </si>
  <si>
    <t>Diesel and Construction Equipment Mech.</t>
  </si>
  <si>
    <t>Drafter</t>
  </si>
  <si>
    <t>Drafter Designer</t>
  </si>
  <si>
    <t>Duplicating Supervisor</t>
  </si>
  <si>
    <t>Electrician</t>
  </si>
  <si>
    <t>Electronic Systems Technician</t>
  </si>
  <si>
    <t>Electronic Technician</t>
  </si>
  <si>
    <t>Equipment Operator A</t>
  </si>
  <si>
    <t>Equipment Operator B</t>
  </si>
  <si>
    <t>Exhibits Technician</t>
  </si>
  <si>
    <t>Facility Reimbursement Officer 1</t>
  </si>
  <si>
    <t>Facility Reimbursement Officer 2</t>
  </si>
  <si>
    <t>Fire &amp; Safety Marshal</t>
  </si>
  <si>
    <t>Fiscal Assistant</t>
  </si>
  <si>
    <t>Fiscal Technician</t>
  </si>
  <si>
    <t>Fiscal Technician Supervisor</t>
  </si>
  <si>
    <t>Food Service Supervisor 1</t>
  </si>
  <si>
    <t>Food Service Supervisor 2</t>
  </si>
  <si>
    <t>Food Service Worker 1</t>
  </si>
  <si>
    <t>Food Service Worker 2</t>
  </si>
  <si>
    <t>Groundskeeper</t>
  </si>
  <si>
    <t>High Voltage Electrician</t>
  </si>
  <si>
    <t>Information Technology Generalist 1</t>
  </si>
  <si>
    <t>Information Technology Generalist 2</t>
  </si>
  <si>
    <t>Information Technology Technician</t>
  </si>
  <si>
    <t>Information Writer 2</t>
  </si>
  <si>
    <t>Laboratory Assistant</t>
  </si>
  <si>
    <t>Laborer</t>
  </si>
  <si>
    <t>Laborer Foreman 1</t>
  </si>
  <si>
    <t>Library Assistant 1</t>
  </si>
  <si>
    <t>Library Assistant 2</t>
  </si>
  <si>
    <t>Library Assistant Supervisor</t>
  </si>
  <si>
    <t>Library Technician</t>
  </si>
  <si>
    <t>Lithographic Press Operator 1</t>
  </si>
  <si>
    <t>Lithographic Press Operator 2</t>
  </si>
  <si>
    <t>Locksmith</t>
  </si>
  <si>
    <t>Maintenance Repairman 1</t>
  </si>
  <si>
    <t>Maintenance Repairman 2</t>
  </si>
  <si>
    <t>Management Technician</t>
  </si>
  <si>
    <t>Mason</t>
  </si>
  <si>
    <t>Media Technician</t>
  </si>
  <si>
    <t>Medium Voltage Electrician</t>
  </si>
  <si>
    <t>Medium Voltage Electrician Foreman</t>
  </si>
  <si>
    <t>Network Specialist 1</t>
  </si>
  <si>
    <t>Network Specialist 2</t>
  </si>
  <si>
    <t>Painter</t>
  </si>
  <si>
    <t>Painter Foreman</t>
  </si>
  <si>
    <t>Patrol Officer</t>
  </si>
  <si>
    <t>Photolithographer</t>
  </si>
  <si>
    <t>Plant Mechanic</t>
  </si>
  <si>
    <t>Plumber</t>
  </si>
  <si>
    <t>Plumber Foreman</t>
  </si>
  <si>
    <t>Police Specialist</t>
  </si>
  <si>
    <t>Police Supervisor</t>
  </si>
  <si>
    <t>Purchasing Agent 1</t>
  </si>
  <si>
    <t>Purchasing Agent 2</t>
  </si>
  <si>
    <t>Refrigeration Mechanic</t>
  </si>
  <si>
    <t>Refrigeration Plant Supervisor 1</t>
  </si>
  <si>
    <t>Registered Nurse Instr</t>
  </si>
  <si>
    <t>Roofer Tinsmith</t>
  </si>
  <si>
    <t>Safety Inspector</t>
  </si>
  <si>
    <t>Secretarial Supervisor 1</t>
  </si>
  <si>
    <t>Secretarial Supervisor 2</t>
  </si>
  <si>
    <t>Security Officer 1</t>
  </si>
  <si>
    <t>Security Officer 2</t>
  </si>
  <si>
    <t>Semi-Skilled Laborer</t>
  </si>
  <si>
    <t>Senior Civil Engineer Structural</t>
  </si>
  <si>
    <t>Statistical Analyst 1</t>
  </si>
  <si>
    <t>Statistical Analyst 2</t>
  </si>
  <si>
    <t>Statistical Analyst 3</t>
  </si>
  <si>
    <t>Statistical Assistant</t>
  </si>
  <si>
    <t>Steamfitter</t>
  </si>
  <si>
    <t>Stock Clerk 1</t>
  </si>
  <si>
    <t>Stock Clerk 2</t>
  </si>
  <si>
    <t>Stock Clerk 3</t>
  </si>
  <si>
    <t>Storekeeper 1</t>
  </si>
  <si>
    <t>Storekeeper 2</t>
  </si>
  <si>
    <t>Strategic Leadership 220</t>
  </si>
  <si>
    <t>Strategic Leadership 220 - Dean</t>
  </si>
  <si>
    <t>Strategic Leadership 220 - V President</t>
  </si>
  <si>
    <t>Strategic Leadership 230</t>
  </si>
  <si>
    <t>Strategic Leadership 230 - Dean</t>
  </si>
  <si>
    <t>Strategic Leadership 230 - V President</t>
  </si>
  <si>
    <t>Strategic Leadership 240 - Dean</t>
  </si>
  <si>
    <t>Strategic Leadership 240 - V President</t>
  </si>
  <si>
    <t>Strategic Leadership 250B - Provost</t>
  </si>
  <si>
    <t>Strategic Leadership 250B - V President</t>
  </si>
  <si>
    <t>Sub Univ Registered Nurse</t>
  </si>
  <si>
    <t>Telecommunications Coord</t>
  </si>
  <si>
    <t>Temperature Controls Technician</t>
  </si>
  <si>
    <t>Univ Cert Registered Nurse Practioner</t>
  </si>
  <si>
    <t>Univ Registered Nurse</t>
  </si>
  <si>
    <t>Utility Plant Operator 1</t>
  </si>
  <si>
    <t>Utility Plant Operator 2</t>
  </si>
  <si>
    <t>Utility Plant Supervisor</t>
  </si>
  <si>
    <t>Video Production Specialist</t>
  </si>
  <si>
    <t>Water Treatment Plant Chief Operator</t>
  </si>
  <si>
    <t>Web Specialist 1</t>
  </si>
  <si>
    <t>Web Specialist 2</t>
  </si>
  <si>
    <t>Web Specialist 3</t>
  </si>
  <si>
    <t>Welder</t>
  </si>
  <si>
    <t>Budget Manager Approval:</t>
  </si>
  <si>
    <t>New Recruitment</t>
  </si>
  <si>
    <t>New Permanent FTE</t>
  </si>
  <si>
    <t>Shaded boxes indicate drop down menus</t>
  </si>
  <si>
    <t>OTHER</t>
  </si>
  <si>
    <t>Ass't Athletic Coach - Exempt</t>
  </si>
  <si>
    <t>Ass't Athletic Coach - Non Exempt</t>
  </si>
  <si>
    <t>Cook 1</t>
  </si>
  <si>
    <t>Cook 2</t>
  </si>
  <si>
    <t>Grant Funded Program Coord 1- Non Exempt</t>
  </si>
  <si>
    <t>Grant Funded Program Coord 2-  Exempt</t>
  </si>
  <si>
    <t>Grant Funded Program Coord 2- Non Exempt</t>
  </si>
  <si>
    <t>Grant Funded Program Coord 3- Exempt</t>
  </si>
  <si>
    <t>Grant Funded Program Coord 3- Non Exempt</t>
  </si>
  <si>
    <t>Head Athletic Coach - Exempt</t>
  </si>
  <si>
    <t>Management Support 140</t>
  </si>
  <si>
    <t>Management Support 150</t>
  </si>
  <si>
    <t>Operational Leadership/Professional 160</t>
  </si>
  <si>
    <t>Operational Leadership/Professional 170</t>
  </si>
  <si>
    <t>Operational Leadership/Professional 180</t>
  </si>
  <si>
    <t>State Univ Administrator 1-SUA 1</t>
  </si>
  <si>
    <t>State Univ Administrator 2 -SUA 2</t>
  </si>
  <si>
    <t>State Univ Administrator 3 -SUA 3</t>
  </si>
  <si>
    <t>State Univ Administrator 4 -SUA 4</t>
  </si>
  <si>
    <t>Strategic Leadership 240</t>
  </si>
  <si>
    <t>Strategic Leadership 240 - Provost</t>
  </si>
  <si>
    <t>Strategic Leadership 250A</t>
  </si>
  <si>
    <t>Strategic Leadership 250A - Provost</t>
  </si>
  <si>
    <t>Strategic Leadership 250A - V President</t>
  </si>
  <si>
    <t>Strategic Leadership 250B</t>
  </si>
  <si>
    <t>Tact Leadership/Senior Professional 190</t>
  </si>
  <si>
    <t>Tact Leadership/Senior Professional 200</t>
  </si>
  <si>
    <t>Tact Leadership/Senior Professional 210</t>
  </si>
  <si>
    <t>Telecommunication Specialist 1</t>
  </si>
  <si>
    <t>TWC - Time Work Code Change</t>
  </si>
  <si>
    <t>Other - Explain in below line</t>
  </si>
  <si>
    <t>Comments (optional):</t>
  </si>
  <si>
    <t>Start Date</t>
  </si>
  <si>
    <t>End Date</t>
  </si>
  <si>
    <t>Department:</t>
  </si>
  <si>
    <t>Budget Office Tracking #:</t>
  </si>
  <si>
    <t>Fund Center:</t>
  </si>
  <si>
    <t>NAME/LOCATION</t>
  </si>
  <si>
    <t>30 W. Rosedale Avenue</t>
  </si>
  <si>
    <t>Messikomer</t>
  </si>
  <si>
    <t>McKelvie</t>
  </si>
  <si>
    <t>114 W. Rosedale Avenue</t>
  </si>
  <si>
    <t>13/15 University Avenue</t>
  </si>
  <si>
    <t>201 Carter Drive</t>
  </si>
  <si>
    <t>210 E. Rosedale Avenue</t>
  </si>
  <si>
    <t>220 E. Rosedale Avenue</t>
  </si>
  <si>
    <t xml:space="preserve">25 University Ave. </t>
  </si>
  <si>
    <t>624 S. High Street</t>
  </si>
  <si>
    <t>Bayle House</t>
  </si>
  <si>
    <t>809 Roslyn Avenue</t>
  </si>
  <si>
    <t xml:space="preserve">821 Matlack  </t>
  </si>
  <si>
    <t>823 S. High Street (Poetry Center)</t>
  </si>
  <si>
    <t>850 S. New Street</t>
  </si>
  <si>
    <t>887 South Matlack Street</t>
  </si>
  <si>
    <t xml:space="preserve">Exton  </t>
  </si>
  <si>
    <t>Alumni House</t>
  </si>
  <si>
    <t xml:space="preserve">Anderson Hall </t>
  </si>
  <si>
    <t>Business &amp; Public Affairs Center</t>
  </si>
  <si>
    <t>E.K. Asplundh Concert Hall</t>
  </si>
  <si>
    <t>E.O. Bull Center</t>
  </si>
  <si>
    <t>Ehinger Gymnasium</t>
  </si>
  <si>
    <t>Ehinger Office Annex</t>
  </si>
  <si>
    <t>Farrell Stadium</t>
  </si>
  <si>
    <t>Filano Hall</t>
  </si>
  <si>
    <t>Glen Echo House</t>
  </si>
  <si>
    <t>Gordon Environmental Area</t>
  </si>
  <si>
    <t>Goshen Hall</t>
  </si>
  <si>
    <t>Graduate Center</t>
  </si>
  <si>
    <t>Graphics/Printing in Warehouse</t>
  </si>
  <si>
    <t>Hollinger Fieldhouse</t>
  </si>
  <si>
    <t>Killinger Hall</t>
  </si>
  <si>
    <t xml:space="preserve">Lawrence Center </t>
  </si>
  <si>
    <t>Main Hall</t>
  </si>
  <si>
    <t>Merion Science Center</t>
  </si>
  <si>
    <t>Mitchell Hall</t>
  </si>
  <si>
    <t>811 Roslyn Ave.</t>
  </si>
  <si>
    <t>Old Library</t>
  </si>
  <si>
    <t>Peoples Building</t>
  </si>
  <si>
    <t>Philips Memorial Bldg.</t>
  </si>
  <si>
    <t>Recitation Hall</t>
  </si>
  <si>
    <t>Reynolds Hall</t>
  </si>
  <si>
    <t>Ruby Jones Hall</t>
  </si>
  <si>
    <t>Schmidt Hall</t>
  </si>
  <si>
    <t xml:space="preserve">Schmucker I  </t>
  </si>
  <si>
    <t>Schmucker I (North)</t>
  </si>
  <si>
    <t>Schmucker II (South)</t>
  </si>
  <si>
    <t>Student Recreation Center</t>
  </si>
  <si>
    <t xml:space="preserve">Sturzebecker  </t>
  </si>
  <si>
    <t>Swope Music Bldg. SOMPAC</t>
  </si>
  <si>
    <t>Sykes Union Bldg.</t>
  </si>
  <si>
    <t>Tyson Hall</t>
  </si>
  <si>
    <t>Warehouse (Graphics &amp; Printing)</t>
  </si>
  <si>
    <t xml:space="preserve">Wayne Hall  </t>
  </si>
  <si>
    <t>Allegheny Hall   </t>
  </si>
  <si>
    <t>Brandywine Hall  </t>
  </si>
  <si>
    <t>Commonwealth Hall</t>
  </si>
  <si>
    <t>University Hall</t>
  </si>
  <si>
    <t>Philly Campus</t>
  </si>
  <si>
    <t>McDermott Drive</t>
  </si>
  <si>
    <t>AFSCME Memo</t>
  </si>
  <si>
    <t>POA (Police)</t>
  </si>
  <si>
    <t>From: SAP Position# or Pool#</t>
  </si>
  <si>
    <t>To: SAP Position# or Pool#</t>
  </si>
  <si>
    <t>(Position to be funded)</t>
  </si>
  <si>
    <t>(Source of funding)</t>
  </si>
  <si>
    <t>Request for Temporary Out-of-Classification Pay Form</t>
  </si>
  <si>
    <t>SECTION 1: Assignment Information</t>
  </si>
  <si>
    <t>Assignment Type:</t>
  </si>
  <si>
    <t>(Check one)</t>
  </si>
  <si>
    <t>Application Request:</t>
  </si>
  <si>
    <t>Name of Employee to Receive Out-of-Class Pay:</t>
  </si>
  <si>
    <t>Dates of Assignment:</t>
  </si>
  <si>
    <t>Begin Date:</t>
  </si>
  <si>
    <t>End Date:</t>
  </si>
  <si>
    <t>Fiscal Year</t>
  </si>
  <si>
    <t xml:space="preserve">  Bargaining Unit:</t>
  </si>
  <si>
    <t>CMS #:</t>
  </si>
  <si>
    <t>PA State System of Higher Education</t>
  </si>
  <si>
    <t>2020 Payroll Processing Schedule</t>
  </si>
  <si>
    <t>HR-Action sheets to payroll by 1pm on:</t>
  </si>
  <si>
    <t>Benefits Deadline - 1pm on:</t>
  </si>
  <si>
    <t>Pay</t>
  </si>
  <si>
    <t>Check Date</t>
  </si>
  <si>
    <t>2021 Payroll Processing Schedule</t>
  </si>
  <si>
    <t>Total S&amp;B $ Amount:</t>
  </si>
  <si>
    <t># hours per pay</t>
  </si>
  <si>
    <t># workdays</t>
  </si>
  <si>
    <t># weeks</t>
  </si>
  <si>
    <t># pays</t>
  </si>
  <si>
    <t>Current Annual Salary</t>
  </si>
  <si>
    <t>Current Bi-Weekly Salary</t>
  </si>
  <si>
    <t>grade level</t>
  </si>
  <si>
    <t>Supervisor Approval:</t>
  </si>
  <si>
    <t>SECTION 6: Comments</t>
  </si>
  <si>
    <t>pulls from the form</t>
  </si>
  <si>
    <t>Total Estimated Cost of the OOC pay</t>
  </si>
  <si>
    <t>End Date from Form</t>
  </si>
  <si>
    <t>Cumulative Cost of OOC Pay</t>
  </si>
  <si>
    <t>Cumulative Cost</t>
  </si>
  <si>
    <t>formula</t>
  </si>
  <si>
    <r>
      <rPr>
        <b/>
        <sz val="10"/>
        <color theme="1"/>
        <rFont val="Century Gothic"/>
        <family val="2"/>
      </rPr>
      <t>(B)</t>
    </r>
    <r>
      <rPr>
        <sz val="10"/>
        <color theme="1"/>
        <rFont val="Century Gothic"/>
        <family val="2"/>
      </rPr>
      <t xml:space="preserve"> Number of pay periods the employee will receive out of class pay for</t>
    </r>
  </si>
  <si>
    <t>Enter in FY's that apply:</t>
  </si>
  <si>
    <t>FY2021</t>
  </si>
  <si>
    <t>FY2022</t>
  </si>
  <si>
    <t>FY2023</t>
  </si>
  <si>
    <t>Begin Date</t>
  </si>
  <si>
    <t>numerical value</t>
  </si>
  <si>
    <t>Budget Mgr enters on form</t>
  </si>
  <si>
    <t>FY2024</t>
  </si>
  <si>
    <t>FY2025</t>
  </si>
  <si>
    <t>FY2026</t>
  </si>
  <si>
    <t>FY2027</t>
  </si>
  <si>
    <t>FY2028</t>
  </si>
  <si>
    <t>FY2029</t>
  </si>
  <si>
    <t>FY2030</t>
  </si>
  <si>
    <t>FY2031</t>
  </si>
  <si>
    <t>FY2032</t>
  </si>
  <si>
    <t>FY2033</t>
  </si>
  <si>
    <t>FY2034</t>
  </si>
  <si>
    <t>FY2035</t>
  </si>
  <si>
    <t>This is the employee's 26.08 current annual salary and is entered on the form</t>
  </si>
  <si>
    <t>Annual Salary/26.08 for bi-weekly salary (formula)</t>
  </si>
  <si>
    <r>
      <t xml:space="preserve">Out-of-Class Calculation * </t>
    </r>
    <r>
      <rPr>
        <b/>
        <sz val="8"/>
        <rFont val="Century Gothic"/>
        <family val="2"/>
      </rPr>
      <t>do not enter *</t>
    </r>
  </si>
  <si>
    <t>Position being Back Filled (Interim Assignments only):</t>
  </si>
  <si>
    <t>Current Position:</t>
  </si>
  <si>
    <t>Salary Grade:</t>
  </si>
  <si>
    <t>SAP #:</t>
  </si>
  <si>
    <t>Position Title:</t>
  </si>
  <si>
    <t>Current Annual 26.08 Salary:</t>
  </si>
  <si>
    <t>Position # established for Interim position:</t>
  </si>
  <si>
    <t>Amount of Bi-Weekly Salary Increase</t>
  </si>
  <si>
    <r>
      <rPr>
        <b/>
        <sz val="10"/>
        <color theme="1"/>
        <rFont val="Century Gothic"/>
        <family val="2"/>
      </rPr>
      <t xml:space="preserve">(A) </t>
    </r>
    <r>
      <rPr>
        <sz val="10"/>
        <color theme="1"/>
        <rFont val="Century Gothic"/>
        <family val="2"/>
      </rPr>
      <t>Based on current annual salary x % increase indicated on form</t>
    </r>
  </si>
  <si>
    <t>Non-Faculty Calculation only</t>
  </si>
  <si>
    <t>Fiscal Years</t>
  </si>
  <si>
    <t># Pays per Academic Year</t>
  </si>
  <si>
    <t>based on current rank and step, pulls from form</t>
  </si>
  <si>
    <t>Current Bi-weekly Salary</t>
  </si>
  <si>
    <t>Interim Annual Salary (26.08)</t>
  </si>
  <si>
    <t>Interim Bi-Weekly</t>
  </si>
  <si>
    <t>Interim negotiated annual "manager" salary while remaining in APSCUF BU for benefit purposes</t>
  </si>
  <si>
    <t>Interim salary divided by 26.08</t>
  </si>
  <si>
    <t>current annual salary / # Pays per Academic Year</t>
  </si>
  <si>
    <r>
      <rPr>
        <b/>
        <sz val="10"/>
        <rFont val="Century Gothic"/>
        <family val="2"/>
      </rPr>
      <t xml:space="preserve">(A) </t>
    </r>
    <r>
      <rPr>
        <sz val="10"/>
        <rFont val="Century Gothic"/>
        <family val="2"/>
      </rPr>
      <t>Delta between current rank/step salary and the negotiated salary to be paid as out-of-class</t>
    </r>
  </si>
  <si>
    <t>Faculty Calculation only</t>
  </si>
  <si>
    <t>Year 1</t>
  </si>
  <si>
    <t>Year 2</t>
  </si>
  <si>
    <t>Year 3</t>
  </si>
  <si>
    <t>Temporary Increase (Non-Faculty only):</t>
  </si>
  <si>
    <t>Temporary Increase (Faculty only):</t>
  </si>
  <si>
    <t>Proposed Interim Salary:</t>
  </si>
  <si>
    <t>% Increase:</t>
  </si>
  <si>
    <t>FacPays</t>
  </si>
  <si>
    <t>For faculty filling an Interim Non-Rep assignment, leave Salary Grade blank</t>
  </si>
  <si>
    <t>Out-of Class bi-weekly Increase</t>
  </si>
  <si>
    <t>(A x B ) Amount of Estimated Salary Cost of OOC Pay</t>
  </si>
  <si>
    <r>
      <t>SECTION 8:  Payroll Processing</t>
    </r>
    <r>
      <rPr>
        <b/>
        <sz val="9"/>
        <rFont val="Century Gothic"/>
        <family val="2"/>
      </rPr>
      <t xml:space="preserve"> (upon completion, Payroll to send a copy of the completed form back to the Budget Office)</t>
    </r>
  </si>
  <si>
    <r>
      <t>SECTION 7: Human Resources Processing</t>
    </r>
    <r>
      <rPr>
        <b/>
        <sz val="9"/>
        <rFont val="Century Gothic"/>
        <family val="2"/>
      </rPr>
      <t xml:space="preserve"> (Interim Assignments only)</t>
    </r>
  </si>
  <si>
    <r>
      <t>SECTION 4: Budget Office Action</t>
    </r>
    <r>
      <rPr>
        <b/>
        <sz val="9"/>
        <rFont val="Century Gothic"/>
        <family val="2"/>
      </rPr>
      <t xml:space="preserve"> (for Budget Office use only)</t>
    </r>
  </si>
  <si>
    <t>Processed by:</t>
  </si>
  <si>
    <r>
      <t>SECTION 2: Office of Employee &amp; Labor Relations</t>
    </r>
    <r>
      <rPr>
        <b/>
        <sz val="9"/>
        <rFont val="Century Gothic"/>
        <family val="2"/>
      </rPr>
      <t xml:space="preserve"> (Send form to LaborRelations@wcupa.edu)</t>
    </r>
  </si>
  <si>
    <r>
      <t>Current Annual Salary</t>
    </r>
    <r>
      <rPr>
        <i/>
        <sz val="8"/>
        <rFont val="Century Gothic"/>
        <family val="2"/>
      </rPr>
      <t xml:space="preserve"> (based on current Rank and Step)</t>
    </r>
    <r>
      <rPr>
        <sz val="9"/>
        <rFont val="Century Gothic"/>
        <family val="2"/>
      </rPr>
      <t>:</t>
    </r>
  </si>
  <si>
    <t>FY</t>
  </si>
  <si>
    <t>(Select FY from dropdown)</t>
  </si>
  <si>
    <t>Funding Comments:</t>
  </si>
  <si>
    <t>Interim Classification Recommendation:</t>
  </si>
  <si>
    <t>Retirement and Life/Disability Insurance</t>
  </si>
  <si>
    <t>% Change</t>
  </si>
  <si>
    <t>Defined Benefit/
Defined Contribution</t>
  </si>
  <si>
    <t>TIAA/CREF</t>
  </si>
  <si>
    <t>SERS</t>
  </si>
  <si>
    <t>Class A</t>
  </si>
  <si>
    <t>Class AA (vast majority of employees)</t>
  </si>
  <si>
    <t>Class A3 &amp; A4 (for employees hired 1/1/11 or later)</t>
  </si>
  <si>
    <t>Class A4 (for employees hired 1/1/11 or later)</t>
  </si>
  <si>
    <t>Class A5 (for employees hired 1/1/19 or later)</t>
  </si>
  <si>
    <t>17.34% / 2.25%</t>
  </si>
  <si>
    <t>18.12% / 2.25%</t>
  </si>
  <si>
    <t>4.4% / 0%</t>
  </si>
  <si>
    <t>19.15% / 2.25%</t>
  </si>
  <si>
    <t>5.7% / 0%</t>
  </si>
  <si>
    <t>19.08% / 2.25%</t>
  </si>
  <si>
    <t>-0.37% / 0%</t>
  </si>
  <si>
    <t>Class A6 (for employees hired 1/1/19 or later)</t>
  </si>
  <si>
    <t>17.59% / 2.00%</t>
  </si>
  <si>
    <t>18.37% / 2.00%</t>
  </si>
  <si>
    <t>19.40% / 2.00%</t>
  </si>
  <si>
    <t>5.6% / 0%</t>
  </si>
  <si>
    <t>19.33% / 2.00%</t>
  </si>
  <si>
    <t>-0.41% / 0%</t>
  </si>
  <si>
    <t>Defined Contribution Plan (for employees hired 1/1/19 or later)</t>
  </si>
  <si>
    <t>16.06% / 3.50%</t>
  </si>
  <si>
    <t>16.84% / 3.50%</t>
  </si>
  <si>
    <t>4.8% / 0%</t>
  </si>
  <si>
    <t>17.87% / 3.50%</t>
  </si>
  <si>
    <t>6.1% / 0%</t>
  </si>
  <si>
    <t>17.80% / 3.50%</t>
  </si>
  <si>
    <t>-0.84% / 0%</t>
  </si>
  <si>
    <t>PSERS Retirement/HC Premium Assistance/Defined Contribution</t>
  </si>
  <si>
    <t>Retirement/
HC Premium Assistance/ 
Defined Contribution</t>
  </si>
  <si>
    <t>All Classes and Plans</t>
  </si>
  <si>
    <t>16.755% / .41% / .09%</t>
  </si>
  <si>
    <t>1.4% / 0% / 0%</t>
  </si>
  <si>
    <t>16.968 / .42% / .09%</t>
  </si>
  <si>
    <t>1.3% / 2.4% / 0%</t>
  </si>
  <si>
    <t>17.293% / .42% / .09%</t>
  </si>
  <si>
    <t>1.9% / 0% / 0%</t>
  </si>
  <si>
    <t>17.535% / .42% / .09%</t>
  </si>
  <si>
    <t>FY2020-21</t>
  </si>
  <si>
    <t>FY2021-22</t>
  </si>
  <si>
    <t>FY2022-23</t>
  </si>
  <si>
    <t>FY2023-24</t>
  </si>
  <si>
    <t>PSERS</t>
  </si>
  <si>
    <t>Retirement</t>
  </si>
  <si>
    <t>Retirement Selection:</t>
  </si>
  <si>
    <t>Retirement % based on selection:</t>
  </si>
  <si>
    <t>Note: Calculation won't populate if the End Date field above is left blank.</t>
  </si>
  <si>
    <t>Pay period processed in (i.e., the pay period end date that the employee will see the adjustment in their pay):</t>
  </si>
  <si>
    <t>Effective Date of adjusting action:</t>
  </si>
  <si>
    <t>Comments:</t>
  </si>
  <si>
    <r>
      <t>SECTION 9:  Post Payroll Processing</t>
    </r>
    <r>
      <rPr>
        <b/>
        <sz val="9"/>
        <rFont val="Century Gothic"/>
        <family val="2"/>
      </rPr>
      <t xml:space="preserve"> Action (complete only if a change in end date occurs after initial processing)</t>
    </r>
  </si>
  <si>
    <t>If Section 9 is completed, please forward the amended copy back to the Budget Office</t>
  </si>
  <si>
    <t>Please provide a justification for the request (including temporary salary increase) in the Comments box provided in Section 6</t>
  </si>
  <si>
    <t>TEMPORARY OUT-OF-CLASSIFICATION PAY FORM INSTRUCTIONS</t>
  </si>
  <si>
    <t>Section 1: Assignment Information</t>
  </si>
  <si>
    <r>
      <t>1.</t>
    </r>
    <r>
      <rPr>
        <b/>
        <sz val="7"/>
        <color rgb="FF000000"/>
        <rFont val="Times New Roman"/>
        <family val="1"/>
      </rPr>
      <t xml:space="preserve">     </t>
    </r>
    <r>
      <rPr>
        <b/>
        <sz val="11"/>
        <color rgb="FF000000"/>
        <rFont val="Century Gothic"/>
        <family val="2"/>
      </rPr>
      <t>Select the appropriate Assignment Type:</t>
    </r>
  </si>
  <si>
    <r>
      <t>a.</t>
    </r>
    <r>
      <rPr>
        <b/>
        <sz val="7"/>
        <color rgb="FF000000"/>
        <rFont val="Times New Roman"/>
        <family val="1"/>
      </rPr>
      <t xml:space="preserve">     </t>
    </r>
    <r>
      <rPr>
        <b/>
        <sz val="10"/>
        <color rgb="FF000000"/>
        <rFont val="Century Gothic"/>
        <family val="2"/>
      </rPr>
      <t>Out-of-Class Assignment</t>
    </r>
  </si>
  <si>
    <r>
      <t>Non-Represented</t>
    </r>
    <r>
      <rPr>
        <sz val="10"/>
        <color rgb="FF3D3D3D"/>
        <rFont val="Century Gothic"/>
        <family val="2"/>
      </rPr>
      <t> - A non-represented employee who</t>
    </r>
    <r>
      <rPr>
        <sz val="10"/>
        <color rgb="FF000000"/>
        <rFont val="Century Gothic"/>
        <family val="2"/>
      </rPr>
      <t xml:space="preserve"> remains 100% </t>
    </r>
    <r>
      <rPr>
        <sz val="10"/>
        <color rgb="FF3D3D3D"/>
        <rFont val="Century Gothic"/>
        <family val="2"/>
      </rPr>
      <t>responsible for their current job responsibilities</t>
    </r>
    <r>
      <rPr>
        <sz val="10"/>
        <color rgb="FF000000"/>
        <rFont val="Century Gothic"/>
        <family val="2"/>
      </rPr>
      <t xml:space="preserve"> while</t>
    </r>
    <r>
      <rPr>
        <sz val="10"/>
        <color rgb="FF3D3D3D"/>
        <rFont val="Century Gothic"/>
        <family val="2"/>
      </rPr>
      <t xml:space="preserve"> temporarily assum</t>
    </r>
    <r>
      <rPr>
        <sz val="10"/>
        <color rgb="FF000000"/>
        <rFont val="Century Gothic"/>
        <family val="2"/>
      </rPr>
      <t>ing</t>
    </r>
    <r>
      <rPr>
        <sz val="10"/>
        <color rgb="FF3D3D3D"/>
        <rFont val="Century Gothic"/>
        <family val="2"/>
      </rPr>
      <t xml:space="preserve"> additional duties may receive temporary compensation </t>
    </r>
    <r>
      <rPr>
        <sz val="10"/>
        <color rgb="FF000000"/>
        <rFont val="Century Gothic"/>
        <family val="2"/>
      </rPr>
      <t xml:space="preserve">above </t>
    </r>
    <r>
      <rPr>
        <sz val="10"/>
        <color rgb="FF3D3D3D"/>
        <rFont val="Century Gothic"/>
        <family val="2"/>
      </rPr>
      <t>their current salary.</t>
    </r>
  </si>
  <si>
    <r>
      <t>·</t>
    </r>
    <r>
      <rPr>
        <sz val="7"/>
        <color rgb="FF000000"/>
        <rFont val="Times New Roman"/>
        <family val="1"/>
      </rPr>
      <t xml:space="preserve">        </t>
    </r>
    <r>
      <rPr>
        <sz val="10"/>
        <color rgb="FF3D3D3D"/>
        <rFont val="Century Gothic"/>
        <family val="2"/>
      </rPr>
      <t>The employee remains at their current classification and pay rate and receives the additional compensation as a recurring out-of-class payment (up to 10 percent above their current salary).</t>
    </r>
  </si>
  <si>
    <r>
      <t>·</t>
    </r>
    <r>
      <rPr>
        <sz val="7"/>
        <color rgb="FF000000"/>
        <rFont val="Times New Roman"/>
        <family val="1"/>
      </rPr>
      <t xml:space="preserve">        </t>
    </r>
    <r>
      <rPr>
        <sz val="10"/>
        <color rgb="FF3D3D3D"/>
        <rFont val="Century Gothic"/>
        <family val="2"/>
      </rPr>
      <t>Out-of-class payroll expense is typically charged to the fund center where the vacancy occurs and is covered by the budget of the vacant position via budget transfer.  However alternate funding sources may be identified.</t>
    </r>
  </si>
  <si>
    <r>
      <t>b.</t>
    </r>
    <r>
      <rPr>
        <b/>
        <sz val="7"/>
        <color rgb="FF000000"/>
        <rFont val="Times New Roman"/>
        <family val="1"/>
      </rPr>
      <t xml:space="preserve">     </t>
    </r>
    <r>
      <rPr>
        <b/>
        <sz val="10"/>
        <color rgb="FF000000"/>
        <rFont val="Century Gothic"/>
        <family val="2"/>
      </rPr>
      <t>Interim Appointment</t>
    </r>
  </si>
  <si>
    <r>
      <t>Non-Represented</t>
    </r>
    <r>
      <rPr>
        <sz val="10"/>
        <color rgb="FF000000"/>
        <rFont val="Century Gothic"/>
        <family val="2"/>
      </rPr>
      <t xml:space="preserve"> – A non-represented</t>
    </r>
    <r>
      <rPr>
        <sz val="10"/>
        <color rgb="FF3D3D3D"/>
        <rFont val="Century Gothic"/>
        <family val="2"/>
      </rPr>
      <t xml:space="preserve"> employee, who is temporarily appointed 100% to a position of higher-level work and outside of their regular duties, may receive additional temporary compensation in addition to their current salary.  </t>
    </r>
  </si>
  <si>
    <r>
      <t>1.</t>
    </r>
    <r>
      <rPr>
        <b/>
        <sz val="7"/>
        <color rgb="FF000000"/>
        <rFont val="Times New Roman"/>
        <family val="1"/>
      </rPr>
      <t xml:space="preserve">      </t>
    </r>
    <r>
      <rPr>
        <sz val="10"/>
        <color rgb="FF3D3D3D"/>
        <rFont val="Century Gothic"/>
        <family val="2"/>
      </rPr>
      <t>The employee will be moved to a temporary (with benefits) interim position in the fund center where the vacancy has occurred.  </t>
    </r>
  </si>
  <si>
    <r>
      <t>2.</t>
    </r>
    <r>
      <rPr>
        <b/>
        <sz val="7"/>
        <color rgb="FF000000"/>
        <rFont val="Times New Roman"/>
        <family val="1"/>
      </rPr>
      <t xml:space="preserve">      </t>
    </r>
    <r>
      <rPr>
        <sz val="10"/>
        <color rgb="FF3D3D3D"/>
        <rFont val="Century Gothic"/>
        <family val="2"/>
      </rPr>
      <t>The employee will remain at their current classification and pay rate and receive additional compensation as a recurring out-of-class payment (equal to the minimum of the higher-grade level or up to 15% above their current salary).  </t>
    </r>
  </si>
  <si>
    <r>
      <t>3.</t>
    </r>
    <r>
      <rPr>
        <b/>
        <sz val="7"/>
        <color rgb="FF000000"/>
        <rFont val="Times New Roman"/>
        <family val="1"/>
      </rPr>
      <t xml:space="preserve">      </t>
    </r>
    <r>
      <rPr>
        <sz val="10"/>
        <color rgb="FF3D3D3D"/>
        <rFont val="Century Gothic"/>
        <family val="2"/>
      </rPr>
      <t>Both the interim salary and out-of-class payment will be covered by the budget of the vacant position of the appointment via budget transfer.</t>
    </r>
  </si>
  <si>
    <r>
      <t xml:space="preserve">Faculty </t>
    </r>
    <r>
      <rPr>
        <sz val="10"/>
        <color rgb="FF3D3D3D"/>
        <rFont val="Century Gothic"/>
        <family val="2"/>
      </rPr>
      <t>– A faculty employee who is temporarily appointed 100% to a non-represented position of higher-level work may receive additional temporary compensation over their current salary. </t>
    </r>
  </si>
  <si>
    <r>
      <t>·</t>
    </r>
    <r>
      <rPr>
        <sz val="7"/>
        <color rgb="FF000000"/>
        <rFont val="Times New Roman"/>
        <family val="1"/>
      </rPr>
      <t xml:space="preserve">        </t>
    </r>
    <r>
      <rPr>
        <sz val="10"/>
        <color rgb="FF3D3D3D"/>
        <rFont val="Century Gothic"/>
        <family val="2"/>
      </rPr>
      <t>Salaries for faculty in interim non-represented positions are determined by first annualizing their 9-month faculty salary. Next, a determination must be made as to whether the annualized salary falls within the range for the position being filled:</t>
    </r>
  </si>
  <si>
    <r>
      <t>·</t>
    </r>
    <r>
      <rPr>
        <sz val="7"/>
        <color rgb="FF000000"/>
        <rFont val="Times New Roman"/>
        <family val="1"/>
      </rPr>
      <t xml:space="preserve">        </t>
    </r>
    <r>
      <rPr>
        <sz val="10"/>
        <color rgb="FF3D3D3D"/>
        <rFont val="Century Gothic"/>
        <family val="2"/>
      </rPr>
      <t xml:space="preserve">If the annualized salary is below the minimum of the range, place their salary at that minimum. If they are above the maximum for the range, place them at the maximum. </t>
    </r>
  </si>
  <si>
    <r>
      <t>·</t>
    </r>
    <r>
      <rPr>
        <sz val="7"/>
        <color rgb="FF000000"/>
        <rFont val="Times New Roman"/>
        <family val="1"/>
      </rPr>
      <t xml:space="preserve">        </t>
    </r>
    <r>
      <rPr>
        <sz val="10"/>
        <color rgb="FF3D3D3D"/>
        <rFont val="Century Gothic"/>
        <family val="2"/>
      </rPr>
      <t>If their annualized salary falls within the range for the job, place them at the annualized salary. Additionally, up to 15% may be added to their initial annualized salary as long as their final salary is still within the range.     </t>
    </r>
  </si>
  <si>
    <r>
      <t>·</t>
    </r>
    <r>
      <rPr>
        <sz val="7"/>
        <color rgb="FF000000"/>
        <rFont val="Times New Roman"/>
        <family val="1"/>
      </rPr>
      <t xml:space="preserve">        </t>
    </r>
    <r>
      <rPr>
        <sz val="10"/>
        <color rgb="FF3D3D3D"/>
        <rFont val="Century Gothic"/>
        <family val="2"/>
      </rPr>
      <t>The employee will be moved to a temporary interim faculty position (to retain benefits) in the fund center of the vacant position they have been appointed to.  </t>
    </r>
  </si>
  <si>
    <r>
      <t>·</t>
    </r>
    <r>
      <rPr>
        <sz val="7"/>
        <color rgb="FF000000"/>
        <rFont val="Times New Roman"/>
        <family val="1"/>
      </rPr>
      <t xml:space="preserve">        </t>
    </r>
    <r>
      <rPr>
        <sz val="10"/>
        <color rgb="FF3D3D3D"/>
        <rFont val="Century Gothic"/>
        <family val="2"/>
      </rPr>
      <t>The employee will remain at their current classification and pay rate and receive the additional compensation as a recurring out-of-class payment.   Both the interim salary and out-of-class payment will be covered by the budget of the vacant position of the appointment via budget transfer.</t>
    </r>
  </si>
  <si>
    <r>
      <t>2.</t>
    </r>
    <r>
      <rPr>
        <b/>
        <sz val="7"/>
        <color rgb="FF333333"/>
        <rFont val="Times New Roman"/>
        <family val="1"/>
      </rPr>
      <t xml:space="preserve">     </t>
    </r>
    <r>
      <rPr>
        <b/>
        <sz val="11"/>
        <color rgb="FF333333"/>
        <rFont val="Century Gothic"/>
        <family val="2"/>
      </rPr>
      <t>Select the appropriate Application Request Type:</t>
    </r>
  </si>
  <si>
    <r>
      <t>a.</t>
    </r>
    <r>
      <rPr>
        <b/>
        <sz val="7"/>
        <color rgb="FF333333"/>
        <rFont val="Times New Roman"/>
        <family val="1"/>
      </rPr>
      <t xml:space="preserve">     </t>
    </r>
    <r>
      <rPr>
        <b/>
        <sz val="10"/>
        <color rgb="FF333333"/>
        <rFont val="Century Gothic"/>
        <family val="2"/>
      </rPr>
      <t xml:space="preserve">New </t>
    </r>
    <r>
      <rPr>
        <sz val="10"/>
        <color rgb="FF333333"/>
        <rFont val="Century Gothic"/>
        <family val="2"/>
      </rPr>
      <t xml:space="preserve">- If the employee has not previously filled the role in an interim or out-of-class capacity.  </t>
    </r>
  </si>
  <si>
    <r>
      <t>b.</t>
    </r>
    <r>
      <rPr>
        <b/>
        <sz val="7"/>
        <color rgb="FF333333"/>
        <rFont val="Times New Roman"/>
        <family val="1"/>
      </rPr>
      <t xml:space="preserve">     </t>
    </r>
    <r>
      <rPr>
        <b/>
        <sz val="10"/>
        <color rgb="FF333333"/>
        <rFont val="Century Gothic"/>
        <family val="2"/>
      </rPr>
      <t>Renewa</t>
    </r>
    <r>
      <rPr>
        <sz val="10"/>
        <color rgb="FF333333"/>
        <rFont val="Century Gothic"/>
        <family val="2"/>
      </rPr>
      <t>l - If the employee has previously filled the roll in an interim or out-of-class capacity which requires an extension</t>
    </r>
  </si>
  <si>
    <r>
      <t>3.</t>
    </r>
    <r>
      <rPr>
        <b/>
        <sz val="7"/>
        <color rgb="FF333333"/>
        <rFont val="Times New Roman"/>
        <family val="1"/>
      </rPr>
      <t xml:space="preserve">     </t>
    </r>
    <r>
      <rPr>
        <b/>
        <sz val="11"/>
        <color rgb="FF333333"/>
        <rFont val="Century Gothic"/>
        <family val="2"/>
      </rPr>
      <t>Select the appropriate bargaining unit from the dropdown menu:</t>
    </r>
  </si>
  <si>
    <r>
      <t>a.</t>
    </r>
    <r>
      <rPr>
        <b/>
        <sz val="7"/>
        <color rgb="FF333333"/>
        <rFont val="Times New Roman"/>
        <family val="1"/>
      </rPr>
      <t xml:space="preserve">     </t>
    </r>
    <r>
      <rPr>
        <b/>
        <sz val="10"/>
        <color rgb="FF333333"/>
        <rFont val="Century Gothic"/>
        <family val="2"/>
      </rPr>
      <t>Non-represented</t>
    </r>
  </si>
  <si>
    <r>
      <t>b.</t>
    </r>
    <r>
      <rPr>
        <b/>
        <sz val="7"/>
        <color rgb="FF333333"/>
        <rFont val="Times New Roman"/>
        <family val="1"/>
      </rPr>
      <t xml:space="preserve">     </t>
    </r>
    <r>
      <rPr>
        <b/>
        <sz val="10"/>
        <color rgb="FF333333"/>
        <rFont val="Century Gothic"/>
        <family val="2"/>
      </rPr>
      <t>APSCUF</t>
    </r>
  </si>
  <si>
    <t>Other bargaining units are not available for selection at this time.</t>
  </si>
  <si>
    <r>
      <t>4.</t>
    </r>
    <r>
      <rPr>
        <b/>
        <sz val="7"/>
        <color rgb="FF333333"/>
        <rFont val="Times New Roman"/>
        <family val="1"/>
      </rPr>
      <t xml:space="preserve">     </t>
    </r>
    <r>
      <rPr>
        <b/>
        <sz val="11"/>
        <color rgb="FF333333"/>
        <rFont val="Century Gothic"/>
        <family val="2"/>
      </rPr>
      <t>Enter the name of the employee to receive out-of-class pay.</t>
    </r>
  </si>
  <si>
    <r>
      <t>5.</t>
    </r>
    <r>
      <rPr>
        <b/>
        <sz val="7"/>
        <color rgb="FF333333"/>
        <rFont val="Times New Roman"/>
        <family val="1"/>
      </rPr>
      <t xml:space="preserve">     </t>
    </r>
    <r>
      <rPr>
        <b/>
        <sz val="11"/>
        <color rgb="FF333333"/>
        <rFont val="Century Gothic"/>
        <family val="2"/>
      </rPr>
      <t>Enter the begin and end dates of the assignment.</t>
    </r>
  </si>
  <si>
    <t>Retroactive dates may be entered.</t>
  </si>
  <si>
    <r>
      <t>6.</t>
    </r>
    <r>
      <rPr>
        <b/>
        <sz val="7"/>
        <rFont val="Times New Roman"/>
        <family val="1"/>
      </rPr>
      <t xml:space="preserve">     </t>
    </r>
    <r>
      <rPr>
        <b/>
        <sz val="11"/>
        <rFont val="Century Gothic"/>
        <family val="2"/>
      </rPr>
      <t>Complete the fields listed under the Current Position and the Position being Back Filled sections.</t>
    </r>
    <r>
      <rPr>
        <sz val="11"/>
        <rFont val="Century Gothic"/>
        <family val="2"/>
      </rPr>
      <t xml:space="preserve"> </t>
    </r>
  </si>
  <si>
    <t>Note: The position being back filled section would only be completed in the case of an interim assignment. If it’s simply an out-of-class assignment, this section should be left blank.</t>
  </si>
  <si>
    <r>
      <t>a.</t>
    </r>
    <r>
      <rPr>
        <b/>
        <sz val="7"/>
        <rFont val="Times New Roman"/>
        <family val="1"/>
      </rPr>
      <t xml:space="preserve">     </t>
    </r>
    <r>
      <rPr>
        <sz val="10"/>
        <rFont val="Century Gothic"/>
        <family val="2"/>
      </rPr>
      <t>Salary Grade fields are dropdown menu selections. For faculty filling an interim Non-Representative assignment, please leave the salary grade under the current position section blank (the salary grade information under the position being back filled section must still be selected).</t>
    </r>
  </si>
  <si>
    <r>
      <t>b.</t>
    </r>
    <r>
      <rPr>
        <b/>
        <sz val="7"/>
        <rFont val="Times New Roman"/>
        <family val="1"/>
      </rPr>
      <t xml:space="preserve">     </t>
    </r>
    <r>
      <rPr>
        <sz val="10"/>
        <rFont val="Century Gothic"/>
        <family val="2"/>
      </rPr>
      <t>Provide both the SAP and CMS numbers for each section.</t>
    </r>
  </si>
  <si>
    <r>
      <t>c.</t>
    </r>
    <r>
      <rPr>
        <b/>
        <sz val="7"/>
        <rFont val="Times New Roman"/>
        <family val="1"/>
      </rPr>
      <t xml:space="preserve">     </t>
    </r>
    <r>
      <rPr>
        <sz val="10"/>
        <rFont val="Century Gothic"/>
        <family val="2"/>
      </rPr>
      <t>Provide the current position title and the position being back filled title.</t>
    </r>
  </si>
  <si>
    <r>
      <t>d.</t>
    </r>
    <r>
      <rPr>
        <b/>
        <sz val="7"/>
        <rFont val="Times New Roman"/>
        <family val="1"/>
      </rPr>
      <t xml:space="preserve">     </t>
    </r>
    <r>
      <rPr>
        <sz val="10"/>
        <rFont val="Century Gothic"/>
        <family val="2"/>
      </rPr>
      <t>Provide the department for both the current position and the position being back filled.</t>
    </r>
  </si>
  <si>
    <r>
      <t>e.</t>
    </r>
    <r>
      <rPr>
        <b/>
        <sz val="7"/>
        <rFont val="Times New Roman"/>
        <family val="1"/>
      </rPr>
      <t xml:space="preserve">     </t>
    </r>
    <r>
      <rPr>
        <sz val="10"/>
        <rFont val="Century Gothic"/>
        <family val="2"/>
      </rPr>
      <t>Select the fund center from the dropdown menus for both the current position and the position being back filled.</t>
    </r>
  </si>
  <si>
    <r>
      <t>7.</t>
    </r>
    <r>
      <rPr>
        <b/>
        <sz val="7"/>
        <rFont val="Times New Roman"/>
        <family val="1"/>
      </rPr>
      <t xml:space="preserve">     </t>
    </r>
    <r>
      <rPr>
        <b/>
        <sz val="11"/>
        <rFont val="Century Gothic"/>
        <family val="2"/>
      </rPr>
      <t>Provide information for the Temporary Increase</t>
    </r>
  </si>
  <si>
    <r>
      <t>a.</t>
    </r>
    <r>
      <rPr>
        <b/>
        <sz val="7"/>
        <rFont val="Times New Roman"/>
        <family val="1"/>
      </rPr>
      <t xml:space="preserve">    </t>
    </r>
    <r>
      <rPr>
        <b/>
        <sz val="11"/>
        <rFont val="Century Gothic"/>
        <family val="2"/>
      </rPr>
      <t>Temporary Increase (Non-Faculty only)</t>
    </r>
  </si>
  <si>
    <r>
      <t xml:space="preserve">                                                  </t>
    </r>
    <r>
      <rPr>
        <b/>
        <sz val="11"/>
        <rFont val="Century Gothic"/>
        <family val="2"/>
      </rPr>
      <t>i.</t>
    </r>
    <r>
      <rPr>
        <b/>
        <sz val="7"/>
        <rFont val="Times New Roman"/>
        <family val="1"/>
      </rPr>
      <t xml:space="preserve">     </t>
    </r>
    <r>
      <rPr>
        <sz val="10"/>
        <rFont val="Century Gothic"/>
        <family val="2"/>
      </rPr>
      <t>Provide the employee’s current annual 26.08 salary.</t>
    </r>
  </si>
  <si>
    <r>
      <t xml:space="preserve">                                                 </t>
    </r>
    <r>
      <rPr>
        <b/>
        <sz val="11"/>
        <rFont val="Century Gothic"/>
        <family val="2"/>
      </rPr>
      <t>ii.</t>
    </r>
    <r>
      <rPr>
        <b/>
        <sz val="7"/>
        <rFont val="Times New Roman"/>
        <family val="1"/>
      </rPr>
      <t xml:space="preserve">     </t>
    </r>
    <r>
      <rPr>
        <sz val="10"/>
        <rFont val="Century Gothic"/>
        <family val="2"/>
      </rPr>
      <t>Provide the % increase the employee is to receive as a result of the assignment.</t>
    </r>
  </si>
  <si>
    <r>
      <t>b.</t>
    </r>
    <r>
      <rPr>
        <b/>
        <sz val="7"/>
        <rFont val="Times New Roman"/>
        <family val="1"/>
      </rPr>
      <t xml:space="preserve">    </t>
    </r>
    <r>
      <rPr>
        <b/>
        <sz val="11"/>
        <rFont val="Century Gothic"/>
        <family val="2"/>
      </rPr>
      <t>Temporary Increase (Faculty only)</t>
    </r>
  </si>
  <si>
    <r>
      <t xml:space="preserve">                                                  </t>
    </r>
    <r>
      <rPr>
        <b/>
        <sz val="11"/>
        <rFont val="Century Gothic"/>
        <family val="2"/>
      </rPr>
      <t>i.</t>
    </r>
    <r>
      <rPr>
        <b/>
        <sz val="7"/>
        <rFont val="Times New Roman"/>
        <family val="1"/>
      </rPr>
      <t xml:space="preserve">     </t>
    </r>
    <r>
      <rPr>
        <sz val="10"/>
        <rFont val="Century Gothic"/>
        <family val="2"/>
      </rPr>
      <t>Provide the current annual salary (based on their current rank and step).</t>
    </r>
  </si>
  <si>
    <r>
      <t xml:space="preserve">                                                 </t>
    </r>
    <r>
      <rPr>
        <b/>
        <sz val="11"/>
        <rFont val="Century Gothic"/>
        <family val="2"/>
      </rPr>
      <t>ii.</t>
    </r>
    <r>
      <rPr>
        <b/>
        <sz val="7"/>
        <rFont val="Times New Roman"/>
        <family val="1"/>
      </rPr>
      <t xml:space="preserve">     </t>
    </r>
    <r>
      <rPr>
        <sz val="10"/>
        <rFont val="Century Gothic"/>
        <family val="2"/>
      </rPr>
      <t>Provide the proposed interim salary for the assignment.</t>
    </r>
  </si>
  <si>
    <t>Guidance on Temporary Out-of-Class Compensation</t>
  </si>
  <si>
    <r>
      <t>·</t>
    </r>
    <r>
      <rPr>
        <sz val="7"/>
        <color rgb="FF333333"/>
        <rFont val="Times New Roman"/>
        <family val="1"/>
      </rPr>
      <t xml:space="preserve">        </t>
    </r>
    <r>
      <rPr>
        <sz val="10"/>
        <color rgb="FF333333"/>
        <rFont val="Century Gothic"/>
        <family val="2"/>
      </rPr>
      <t>Manager interim appointments (where the employee is appointed 100% to a position of higher-level work) are capped at 15% increase above their current salary.</t>
    </r>
  </si>
  <si>
    <r>
      <t>·</t>
    </r>
    <r>
      <rPr>
        <sz val="7"/>
        <color rgb="FF333333"/>
        <rFont val="Times New Roman"/>
        <family val="1"/>
      </rPr>
      <t xml:space="preserve">        </t>
    </r>
    <r>
      <rPr>
        <sz val="10"/>
        <color rgb="FF333333"/>
        <rFont val="Century Gothic"/>
        <family val="2"/>
      </rPr>
      <t>Manager out-of-class assignments (where employees retain their current duties 100% and are temporarily assigned additional responsibilities) are capped at 10% increase above current salary.</t>
    </r>
  </si>
  <si>
    <r>
      <t>·</t>
    </r>
    <r>
      <rPr>
        <sz val="7"/>
        <color rgb="FF333333"/>
        <rFont val="Times New Roman"/>
        <family val="1"/>
      </rPr>
      <t xml:space="preserve">        </t>
    </r>
    <r>
      <rPr>
        <sz val="10"/>
        <color rgb="FF333333"/>
        <rFont val="Century Gothic"/>
        <family val="2"/>
      </rPr>
      <t>Faculty Interim Manager (APSCUF) appointments – please refer to the calculation below.</t>
    </r>
  </si>
  <si>
    <t>Upon completion of Section I, the employee’s immediate supervisor should sign and date the request.</t>
  </si>
  <si>
    <t>In the case of Interim Assignments, please route the form to the Office of Employee &amp; Labor Relations (send via email to LaborRelations@wcupa.edu). For Out-of-Class Assignments, please route to the divisional Budget Manager so they can complete their review.</t>
  </si>
  <si>
    <t>Section 2: Office of Employee &amp; Labor Relations</t>
  </si>
  <si>
    <r>
      <t>1.</t>
    </r>
    <r>
      <rPr>
        <b/>
        <sz val="7"/>
        <rFont val="Times New Roman"/>
        <family val="1"/>
      </rPr>
      <t xml:space="preserve">      </t>
    </r>
    <r>
      <rPr>
        <sz val="10"/>
        <rFont val="Century Gothic"/>
        <family val="2"/>
      </rPr>
      <t xml:space="preserve">This section should be completed by E&amp;LR staff in the case of Interim Assignments only to ensure that the grade level of the assignment and proposed temporary increase are appropriate and within the guidelines established. </t>
    </r>
  </si>
  <si>
    <r>
      <t>2.</t>
    </r>
    <r>
      <rPr>
        <b/>
        <sz val="7"/>
        <rFont val="Times New Roman"/>
        <family val="1"/>
      </rPr>
      <t xml:space="preserve">      </t>
    </r>
    <r>
      <rPr>
        <sz val="10"/>
        <rFont val="Century Gothic"/>
        <family val="2"/>
      </rPr>
      <t>E&amp;LR staff will check either the Approve or Deny box. In the case of a Deny selection, E&amp;LR staff should add comments explaining the rationale for the Deny decision.</t>
    </r>
  </si>
  <si>
    <r>
      <t>3.</t>
    </r>
    <r>
      <rPr>
        <b/>
        <sz val="7"/>
        <rFont val="Times New Roman"/>
        <family val="1"/>
      </rPr>
      <t xml:space="preserve">      </t>
    </r>
    <r>
      <rPr>
        <sz val="10"/>
        <rFont val="Century Gothic"/>
        <family val="2"/>
      </rPr>
      <t>Upon completion of the review, E&amp;LR staff should sign/date their section and then forward to the divisional Budget Manager for completion of Section 3.</t>
    </r>
  </si>
  <si>
    <t>Section 3: Division Budget Review / Funding Information</t>
  </si>
  <si>
    <r>
      <t>1.</t>
    </r>
    <r>
      <rPr>
        <b/>
        <sz val="7"/>
        <rFont val="Times New Roman"/>
        <family val="1"/>
      </rPr>
      <t xml:space="preserve">      </t>
    </r>
    <r>
      <rPr>
        <sz val="10"/>
        <rFont val="Century Gothic"/>
        <family val="2"/>
      </rPr>
      <t>Provide the SAP position/pool # that will be the source of funding for the request or explain any alternate source of funding in the comments box.</t>
    </r>
  </si>
  <si>
    <r>
      <t>2.</t>
    </r>
    <r>
      <rPr>
        <b/>
        <sz val="7"/>
        <rFont val="Times New Roman"/>
        <family val="1"/>
      </rPr>
      <t xml:space="preserve">      </t>
    </r>
    <r>
      <rPr>
        <sz val="10"/>
        <rFont val="Century Gothic"/>
        <family val="2"/>
      </rPr>
      <t>Provide the SAP position/pool # that will be funded.</t>
    </r>
  </si>
  <si>
    <r>
      <t>3.</t>
    </r>
    <r>
      <rPr>
        <b/>
        <sz val="7"/>
        <rFont val="Times New Roman"/>
        <family val="1"/>
      </rPr>
      <t xml:space="preserve">      </t>
    </r>
    <r>
      <rPr>
        <sz val="10"/>
        <rFont val="Century Gothic"/>
        <family val="2"/>
      </rPr>
      <t>Select the appropriate retirement plan from the pulldown menu. This will be used in the benefits calculation shown below. If unsure as to what selection should be made, please reach out to the Budget Office.</t>
    </r>
  </si>
  <si>
    <r>
      <t>4.</t>
    </r>
    <r>
      <rPr>
        <b/>
        <sz val="7"/>
        <rFont val="Times New Roman"/>
        <family val="1"/>
      </rPr>
      <t xml:space="preserve">      </t>
    </r>
    <r>
      <rPr>
        <sz val="10"/>
        <rFont val="Century Gothic"/>
        <family val="2"/>
      </rPr>
      <t>Select the appropriate Fiscal Year(s) that apply from the pulldown menus. For example, if the out-of-class assignment is crossing two fiscal years, a selection in Year 1 and Year 2 should be made. In the rare instance that the assignment will cross three fiscal years, a selection should be made in Year 3.</t>
    </r>
  </si>
  <si>
    <r>
      <t>5.</t>
    </r>
    <r>
      <rPr>
        <b/>
        <sz val="7"/>
        <rFont val="Times New Roman"/>
        <family val="1"/>
      </rPr>
      <t xml:space="preserve">      </t>
    </r>
    <r>
      <rPr>
        <sz val="10"/>
        <rFont val="Century Gothic"/>
        <family val="2"/>
      </rPr>
      <t>The Funding Comments section box is for the Budget Manager to include any information pertinent to funding sources (for example, if using operating dollars to fund the out-of-class assignment, this would be the space to state that).</t>
    </r>
  </si>
  <si>
    <r>
      <t>6.</t>
    </r>
    <r>
      <rPr>
        <b/>
        <sz val="7"/>
        <rFont val="Times New Roman"/>
        <family val="1"/>
      </rPr>
      <t xml:space="preserve">      </t>
    </r>
    <r>
      <rPr>
        <sz val="10"/>
        <rFont val="Century Gothic"/>
        <family val="2"/>
      </rPr>
      <t>Once the Division Budget Review section is completed, the Budget Manager should sign and date the section before forwarding to the Budget Office for their review/action. Any pertinent attachments (for example, the hiring letter for APSCUF employees) should also be attached.</t>
    </r>
  </si>
  <si>
    <t>Note: Once the retirement and fiscal year selections are made, the Salary and Benefits calculations will auto-populate. Please do not enter information in this section.</t>
  </si>
  <si>
    <t>Section 4: Budget Office Action</t>
  </si>
  <si>
    <t>This section is for the Budget Office only. Upon review, the Budget Office may add comments clarifying the action to be taken ahead of the final processing of the request by Human Resources and/or Payroll. Upon completion of their review, the document will be signed and dated by the reviewer.</t>
  </si>
  <si>
    <t>Section 5: Administrative Approval</t>
  </si>
  <si>
    <t>This section is only for the rare instance where a request might require Executive level approval, specifically by the Executive Vice President. Typically, this section will be skipped, and the form will be routed to Human Resources/Payroll for final processing.</t>
  </si>
  <si>
    <t>Section 6: Comments</t>
  </si>
  <si>
    <t>This section is available for anyone touching the form who needs to add information that might be relevant to the request.</t>
  </si>
  <si>
    <t>Section 7: Human Resources Processing</t>
  </si>
  <si>
    <t>This section is for the establishment of interim assignments only. Upon receipt of the form, Human Resources will need to:</t>
  </si>
  <si>
    <r>
      <t>1.</t>
    </r>
    <r>
      <rPr>
        <b/>
        <sz val="7"/>
        <color rgb="FF333333"/>
        <rFont val="Times New Roman"/>
        <family val="1"/>
      </rPr>
      <t xml:space="preserve">      </t>
    </r>
    <r>
      <rPr>
        <sz val="10"/>
        <color rgb="FF333333"/>
        <rFont val="Century Gothic"/>
        <family val="2"/>
      </rPr>
      <t>Establish an interim position number; the new position number should be entered in the space provided.</t>
    </r>
  </si>
  <si>
    <r>
      <t>2.</t>
    </r>
    <r>
      <rPr>
        <b/>
        <sz val="7"/>
        <color rgb="FF333333"/>
        <rFont val="Times New Roman"/>
        <family val="1"/>
      </rPr>
      <t xml:space="preserve">      </t>
    </r>
    <r>
      <rPr>
        <sz val="10"/>
        <color rgb="FF333333"/>
        <rFont val="Century Gothic"/>
        <family val="2"/>
      </rPr>
      <t>Upon completion of the request by Human Resources, the individual who processed the request should sign/date in the spaces provided.</t>
    </r>
  </si>
  <si>
    <t>Upon completion of Section 7, Human Resources should forward to Payroll for final processing.</t>
  </si>
  <si>
    <t>Section 8: Payroll Processing</t>
  </si>
  <si>
    <t xml:space="preserve"> After Payroll enters the requested out-of-class pay, they will need to:</t>
  </si>
  <si>
    <r>
      <t>1.</t>
    </r>
    <r>
      <rPr>
        <b/>
        <sz val="7"/>
        <color rgb="FF333333"/>
        <rFont val="Times New Roman"/>
        <family val="1"/>
      </rPr>
      <t xml:space="preserve">      </t>
    </r>
    <r>
      <rPr>
        <sz val="10"/>
        <color rgb="FF333333"/>
        <rFont val="Century Gothic"/>
        <family val="2"/>
      </rPr>
      <t>Provide the pay period end date that the request was processed in (i.e., the pay period end date that the employee will see the adjustment in their pay).</t>
    </r>
  </si>
  <si>
    <r>
      <t>2.</t>
    </r>
    <r>
      <rPr>
        <b/>
        <sz val="7"/>
        <color rgb="FF333333"/>
        <rFont val="Times New Roman"/>
        <family val="1"/>
      </rPr>
      <t xml:space="preserve">      </t>
    </r>
    <r>
      <rPr>
        <sz val="10"/>
        <color rgb="FF333333"/>
        <rFont val="Century Gothic"/>
        <family val="2"/>
      </rPr>
      <t>Upon completion of the request by Payroll, the individual who processed the request should sign/date in the spaces provided.</t>
    </r>
  </si>
  <si>
    <t>Upon completion of Section 8, Payroll is to send a copy of the completed form back to the Budget Office. The Budget Office will then save a pdf copy of the form to the SharePoint library.</t>
  </si>
  <si>
    <t>Section 9: Post Payroll Processing Action</t>
  </si>
  <si>
    <t>This section is only to be completed if the original requested action is to be canceled (post processing). Upon notification to Payroll that the action is to be canceled, Payroll would indicate the effective date of the cancelation and provide comments explaining the need for the cancelation. When finished, Payroll will then forward a copy of the updated form back to the Budget Office who will then save an updated pdf copy of the form to the SharePoint library.</t>
  </si>
  <si>
    <t>Help</t>
  </si>
  <si>
    <t>If you need assistance, please contact either your Budget Manager or the Budget Office (budoff@wcupa.edu).</t>
  </si>
  <si>
    <r>
      <t>1.</t>
    </r>
    <r>
      <rPr>
        <b/>
        <sz val="7"/>
        <rFont val="Times New Roman"/>
        <family val="1"/>
      </rPr>
      <t xml:space="preserve">     </t>
    </r>
    <r>
      <rPr>
        <b/>
        <sz val="11"/>
        <rFont val="Century Gothic"/>
        <family val="2"/>
      </rPr>
      <t>Supervisor Approval</t>
    </r>
  </si>
  <si>
    <t xml:space="preserve">Select SAP Fund Center (dropdown list), Updated as of: </t>
  </si>
  <si>
    <t>7511001000 - President - Villella,John - PRE</t>
  </si>
  <si>
    <t>7511001300 - Diversity Equity and Inclusion - Robinson,Tracey - AFF</t>
  </si>
  <si>
    <t>7511001400 - Director of Sustainability - Flamm,Bradley - SUN</t>
  </si>
  <si>
    <t>7511002005 - Institutional Research - Yannick,Lisa - ISR</t>
  </si>
  <si>
    <t>7511002010 - Research and Sponsored Programs - Bennett,Nicole - FAD</t>
  </si>
  <si>
    <t>7511002020 - AVP of Enrollment Management - Santivasci,Joseph - ENR</t>
  </si>
  <si>
    <t>7511002023 - Admissions - Matt,Erica - ADM</t>
  </si>
  <si>
    <t>7511002026 - Financial Aid - McIlhenny,Daniel  - AID</t>
  </si>
  <si>
    <t>7511002029 - Registrar - Jerabek,Megan - REG</t>
  </si>
  <si>
    <t>7511002100 - Dean - College of Sciences &amp; Mathematics - Pyati,Radha - CAS</t>
  </si>
  <si>
    <t>7511002112 - Biology - Casotti,Giovanni - BIO</t>
  </si>
  <si>
    <t>7511002115 - Chemistry - Azam,Mahrukh - CHE</t>
  </si>
  <si>
    <t>7511002118 - Communication Studies - Boyle,Michael - COM</t>
  </si>
  <si>
    <t>7511002121 - Computer Science - Burns,Richard - CSC</t>
  </si>
  <si>
    <t>7511002124 - English - Hurt,Erin - ENG</t>
  </si>
  <si>
    <t>7511002127 - Department of Languages and Cultures - Amer,Mahmoud - FLG</t>
  </si>
  <si>
    <t>7511002130 - Earth and Space Sciences - Bosbyshell,Howell - ESC</t>
  </si>
  <si>
    <t>7511002133 - History - Kodosky,Robert - HIS</t>
  </si>
  <si>
    <t>7511002136 - Mathematics - Glidden,Peter - MAT</t>
  </si>
  <si>
    <t>7511002139 - Philosophy - Pierlott,Matthew - PHI</t>
  </si>
  <si>
    <t>7511002142 - Physics - Waite,Matthew - PHY</t>
  </si>
  <si>
    <t>7511002150 - Biomedical Engineering - Huang,Zhongping - BMG</t>
  </si>
  <si>
    <t>7511002151 - Women's and Gender Studies - Woolfrey,Joan - WOS</t>
  </si>
  <si>
    <t>7511002160 - Biomedical Engineering - Pyati,Radha - BME</t>
  </si>
  <si>
    <t>7511002169 - Ethnic Studies - Ceballos,Miguel - ETH</t>
  </si>
  <si>
    <t>7511002181 - Pre-Medical Program - Donze-Reiner,Teresa - MED</t>
  </si>
  <si>
    <t>7511002187 - College Literature - Personnel Only - Sorisio,Carolyn - LIT</t>
  </si>
  <si>
    <t>7511002200 - Dean - Business &amp; Public Management - Leach,Evan - SBA</t>
  </si>
  <si>
    <t>7511002210 - Accounting - Fuller,Lori - ACC</t>
  </si>
  <si>
    <t>7511002215 - Criminal Justice - Brewster,Mary - CRJ</t>
  </si>
  <si>
    <t>7511002220 - Economics And Finance - Kelly,Kyle - ECO</t>
  </si>
  <si>
    <t>7511002225 - Geography &amp; Planning - Coutu,Gary - GEO</t>
  </si>
  <si>
    <t>7511002230 - Management - Zhu,Xiaowei - MGT</t>
  </si>
  <si>
    <t>7511002235 - Marketing - Wang,Yong - MKT</t>
  </si>
  <si>
    <t>7511002240 - Political Science - Stangl,Chris - GVT</t>
  </si>
  <si>
    <t>7511002245 - Social Work - Arriaza,Pablo - SWK</t>
  </si>
  <si>
    <t>7511002246 - SWK Field Practicum - Bradley,Janet - SYZ</t>
  </si>
  <si>
    <t>7511002250 - Social Work - Graduate - Akbar,Ginneh - SWG</t>
  </si>
  <si>
    <t>7511002251 - Grad Soc Work Field Practicum - Dziedzic,Melissa - GSZ</t>
  </si>
  <si>
    <t>7511002270 - MBA Program - Luttermoser,Alana - MBA</t>
  </si>
  <si>
    <t>7511002280 - Pre-Law Program - Tomkowicz,Sandra - PLP</t>
  </si>
  <si>
    <t>7511002300 - Dean - Education and Social Work - Williams,Desha - SED</t>
  </si>
  <si>
    <t>7511002305 - Educational Foundations - Policy Studies - Elmore,John - SEE</t>
  </si>
  <si>
    <t>7511002315 - Special Education - Adera,Beatrice - EDA</t>
  </si>
  <si>
    <t>7511002320 - Early &amp; Middle Grades Education - Johnson,Karen - EDE</t>
  </si>
  <si>
    <t>7511002325 - Literacy - Santori,Diane - EDR</t>
  </si>
  <si>
    <t>7511002330 - Counselor Education - Owens,Eric - CEE</t>
  </si>
  <si>
    <t>7511002375 - Clinical Experience &amp; Candidate Services - Beaver,Maryann - FIE</t>
  </si>
  <si>
    <t>7511002385 - Secondary Education - Renzi,Laura - SCD</t>
  </si>
  <si>
    <t>7511002400 - Dean - Arts and Humanities - Bacon,Jen - CVA</t>
  </si>
  <si>
    <t>7511002415 - Music Education - Major,Marci - MUE</t>
  </si>
  <si>
    <t>7511002435 - Instrumental Music - Sorrentino,Ralph - APM</t>
  </si>
  <si>
    <t>7511002440 - Music Theory, History, and Composition - Silverman,Adam - MCH</t>
  </si>
  <si>
    <t>7511002450 - Department of Art and Design - Sharpe,Heather - ART</t>
  </si>
  <si>
    <t>7511002475 - Theatre and Dance - Rovine,Harvey - THA</t>
  </si>
  <si>
    <t>7511002500 - Dean - Health Sciences - Heinerichs,Scott - SHS</t>
  </si>
  <si>
    <t>7511002510 - Communicative Disorders - Kim,Sojung - SPP</t>
  </si>
  <si>
    <t>7511002515 - Health - Brenner,James - HEA</t>
  </si>
  <si>
    <t>7511002520 - Nursing - Schlamb,Cheryl - NUR</t>
  </si>
  <si>
    <t>7511002525 - Kinesiology - Stevens,Craig - HPE</t>
  </si>
  <si>
    <t>7511002530 - Sports Medicine Department - Morrison,Katherine - SPM</t>
  </si>
  <si>
    <t>7511002535 - Nutrition - Karpinski,Christine - NUT</t>
  </si>
  <si>
    <t>7511002700 - Dean - School of Music - Hanning,Chris - SOM</t>
  </si>
  <si>
    <t>7511002710 - Conducting and Ensembles - Yozviak,Andrew - ENS</t>
  </si>
  <si>
    <t>7511002715 - Vocal and Keyboard Music - Bullock,Emily - VOK</t>
  </si>
  <si>
    <t>7511002944 - Resource Services - Palumbo,Laurie - CAT</t>
  </si>
  <si>
    <t>7511002946 - Access Services - Library Circulation - Childs,Deirdre - CIR</t>
  </si>
  <si>
    <t>7511002948 - Reference Services - Ward,Amy - REF</t>
  </si>
  <si>
    <t>7511002949 - Special Collections - Library - McColl,Ronald - COL</t>
  </si>
  <si>
    <t>7511002954 - Music Library - Sestrick,Timothy - MUS</t>
  </si>
  <si>
    <t>7511002956 - Innovations Media Center - Ward,Amy - IMC</t>
  </si>
  <si>
    <t>7511002960 - Senior Vice Provost - Academic Affairs - Osgood,Jeffery - AAA</t>
  </si>
  <si>
    <t>7511002962 - Graduate Center Operations - Scanlon,Robert - GCO</t>
  </si>
  <si>
    <t>7511002965 - Assoc Prov - Accrediation and Assessment - Osgood,Jeffery - ASZ</t>
  </si>
  <si>
    <t>7511002975 - Interpreter Services - Thomas, David - ITR</t>
  </si>
  <si>
    <t>7511002979 - Academic Advising - Atuahene,Francis - ADV</t>
  </si>
  <si>
    <t>7511002981 - Honors - Dean,Kevin - HON</t>
  </si>
  <si>
    <t>7511002984 - Learning Asst. &amp; Resource Cntr - Manigo,Jocelyn - TUT</t>
  </si>
  <si>
    <t>7511002985 - Supplemental Instruction - Adkins,Tabetha - SUI</t>
  </si>
  <si>
    <t>7511002987 - Services For Disabled Students - Thomas,David - SDS</t>
  </si>
  <si>
    <t>7511002989 - Institute For Women - Alcidonis,Sendy - IFW</t>
  </si>
  <si>
    <t>7511002990 - Distance Education Program - Li,Rui - DSD</t>
  </si>
  <si>
    <t>7511003100 - AVP Finance and Business Services - Small,Brenda - FIN</t>
  </si>
  <si>
    <t>7511003120 - Bursar - Corrado,Colleen - STA</t>
  </si>
  <si>
    <t>7511003130 - Business Services - Murphy,Todd - SRV</t>
  </si>
  <si>
    <t>7511003200 - Facilities Division - Bixby,Gary - FAC</t>
  </si>
  <si>
    <t>7511003215 - Custodial Services - Shields,Patricia - HOU</t>
  </si>
  <si>
    <t>7511003218 - Facilities Transportation - Shields,Patricia - TRD</t>
  </si>
  <si>
    <t>7511003220 - Grounds - Braid,Joshua - GRO</t>
  </si>
  <si>
    <t>7511003221 - Moving Services - EG - Zappone,Dustin - MVS</t>
  </si>
  <si>
    <t>7511003223 - Grounds - Fields - Braid,Joshua - GFS</t>
  </si>
  <si>
    <t>7511003224 - Facilities - Stores and Receiving - Zappone,Dustin - FSR</t>
  </si>
  <si>
    <t>7511003225 - Grounds - Small Engines - Braid,Joshua - GGR</t>
  </si>
  <si>
    <t>7511003240 - Facilities Finance - Miller,Susan - PLA</t>
  </si>
  <si>
    <t>7511003262 - Project Services FDC - Bixby,Gary - PSZ</t>
  </si>
  <si>
    <t>7511003270 - Facilities Maintenance - Zappone,Dustin - PMN</t>
  </si>
  <si>
    <t>7511003271 - Mechanical Maintenance - Zappone,Dustin - MEC</t>
  </si>
  <si>
    <t>7511003272 - Electrical Shop - Zappone,Dustin - ECT</t>
  </si>
  <si>
    <t>7511003273 - Plumbing Shop - Zappone,Dustin - PLB</t>
  </si>
  <si>
    <t>7511003274 - HVAC Shop - Zappone,Dustin - AIR</t>
  </si>
  <si>
    <t>7511003275 - Night Maintenance - Zappone,Dustin - NMT</t>
  </si>
  <si>
    <t>7511003276 - Carpentry Shop - Zappone,Dustin - CRP</t>
  </si>
  <si>
    <t>7511003277 - Lock Shop - Zappone,Dustin - LOC</t>
  </si>
  <si>
    <t>7511003278 - Paint Shop - Zappone,Dustin - PNT</t>
  </si>
  <si>
    <t>7511003279 - Building Controls - Lattanze,John - HVC</t>
  </si>
  <si>
    <t>7511003285 - Project Work Force - Zappone,Dustin - PWK</t>
  </si>
  <si>
    <t>7511003290 - Facilities Project Management - Loeper,Jennifer - FPM</t>
  </si>
  <si>
    <t>7511003300 - Human Resource Services - Helzlsouer,William - PER</t>
  </si>
  <si>
    <t>7511003500 - Public Safety - Stevenson,Ray - POL</t>
  </si>
  <si>
    <t>7511003900 - Internal Review - Orlov,Janice - AUD</t>
  </si>
  <si>
    <t>7511004110 - Student Conduct - Brenner,Christina - SST</t>
  </si>
  <si>
    <t>7511004115 - Civic Engagement and Social Impact - Jacobson,Seth - VLN</t>
  </si>
  <si>
    <t>7511004200 - Asst. VP - Student Affairs - Hinkle,Sara - ADS</t>
  </si>
  <si>
    <t>7511004220 - Fraternity and Sorority Life - Jenkins,Cara - CLU</t>
  </si>
  <si>
    <t>7511004230 - Career Development - Long,Jennifer - CAR</t>
  </si>
  <si>
    <t>7511004500 - Athletic Director - Beattie,Terence - ATH</t>
  </si>
  <si>
    <t>7511005000 - AVP - Information Services &amp; Technology - Singh,JT - VPI</t>
  </si>
  <si>
    <t>7511005015 - EdTech and User Services - Singh,JT - DAC</t>
  </si>
  <si>
    <t>7511005020 - Enterprise Services - Jerabek,Megan - ADC</t>
  </si>
  <si>
    <t>7511005025 - IT Infrastructure Services - Partridge,Kevin - CMC</t>
  </si>
  <si>
    <t>7511007000 - VP - University Affairs - Villella,John - UAD</t>
  </si>
  <si>
    <t>7511007200 - Alumni &amp; Special Events - Birch,Jenna - ALR</t>
  </si>
  <si>
    <t>7511007300 - Public Relations-Mkting - Per. - Gainer,Nancy - REL</t>
  </si>
  <si>
    <t>7511007400 - Publications - Born,Matthew - PUB</t>
  </si>
  <si>
    <t>7511007410 - Printing &amp; Graphics Personnel - McGuckin,Robert - PGE</t>
  </si>
  <si>
    <t>7511008000 - Executive Vice President - Bernotsky,Lorraine - EVP</t>
  </si>
  <si>
    <t>7511008100 - Budget and Financial Planning - Mates,Ilene - BUF</t>
  </si>
  <si>
    <t>7511008200 - Labor Relations - Helzlsouer,William - LRE</t>
  </si>
  <si>
    <t>7511011000 - Trustees - Villella,John - TRU</t>
  </si>
  <si>
    <t>7511011300 - Human Relations - Robinson,Tracey - HUM</t>
  </si>
  <si>
    <t>7511011400 - Gordon Natural Area - Flamm,Bradley - GNB</t>
  </si>
  <si>
    <t>7511012000 - Trustees Achievement Awards 1 - Bernotsky,Lorraine - TAA</t>
  </si>
  <si>
    <t>7511012026 - Acad. Ach. Recognition Awards - McIlhenny,Daniel  - ACH</t>
  </si>
  <si>
    <t>7511012100 - CASI-Advn'd Scientific Imaging - Pyati,Radha - EMC</t>
  </si>
  <si>
    <t>7511012130 - Planetarium - Schwarz,Karen - PTL</t>
  </si>
  <si>
    <t>7511012200 - CBPA Copier Account - Leach,Evan - BSD</t>
  </si>
  <si>
    <t>7511012300 - Student Teaching - Williams,Desha - SDE</t>
  </si>
  <si>
    <t>7511012400 - Marching Band - Hanning,Christopher - MBN</t>
  </si>
  <si>
    <t>7511012960 - ADP Bridge Program - Sumr2 - Craig,john - ACM</t>
  </si>
  <si>
    <t>7511013225 - Garage - Motor Pool - Personnel - Braid,Joshua - GMP</t>
  </si>
  <si>
    <t>7511013240 - Purchased Utilities - Lattanze,John - UTL</t>
  </si>
  <si>
    <t>7511013500 - Security Telephones - Stevenson,Ray - SPH</t>
  </si>
  <si>
    <t>7511014000 - Center for Trans and Queer - Gray,Tiffany - IGL</t>
  </si>
  <si>
    <t>7511014500 - Aquatics - Personnel Only - Beattie,Terence - AQU</t>
  </si>
  <si>
    <t>7511017300 - Public Relations - Gainer,Nancy - PBR</t>
  </si>
  <si>
    <t>7511017400 - Viewbook - Born,Matthew - VIE</t>
  </si>
  <si>
    <t>7511022100 - Information Assurance Center - Pyati,Radha - IAC</t>
  </si>
  <si>
    <t>7511022300 - Certification &amp; Accreditation - Williams,Desha - ARV</t>
  </si>
  <si>
    <t>7511023100 - Tax Reporting 1098T - Small,B. - TRB</t>
  </si>
  <si>
    <t>7511024500 - Athletic Support - Beattie,Terence - ATD</t>
  </si>
  <si>
    <t>7511025015 - Re-Cap - Singh,JT - RCP</t>
  </si>
  <si>
    <t>7511031000 - Administrative Search - Villella,John - ASE</t>
  </si>
  <si>
    <t>7511031300 - Campus Climate - Robinson,Tracey - SOW</t>
  </si>
  <si>
    <t>7511032010 - University Grant Matching Fund - Shah,Vishal - PGM</t>
  </si>
  <si>
    <t>7511032023 - Admissions Recruiting - Matt,Erica - ADI</t>
  </si>
  <si>
    <t>7511032100 - CAS Entrepreneurial Project - Pyati,Radha - CET</t>
  </si>
  <si>
    <t>7511032300 - Faculty Technology Center - Livelsberger,Sunshine - AVC</t>
  </si>
  <si>
    <t>7511033130 - WCU Post Office - Baun,Jeffery - WPO</t>
  </si>
  <si>
    <t>7511034500 - Athletics - Grounds - Beattie,Terence - AGR</t>
  </si>
  <si>
    <t>7511035015 - Computer Operations - Partridge,Kevin - COD</t>
  </si>
  <si>
    <t>7511037300 - WCU Magazine - Gainer,Nancy - MGG</t>
  </si>
  <si>
    <t>7511041000 - Green Campus - Flamm,Bradley - GRN</t>
  </si>
  <si>
    <t>7511041300 - MFC Faculty Initiative - Thames-Taylor,L. - MFC</t>
  </si>
  <si>
    <t>7511042010 - Student Research and Creative Award Fun - Bennett,Nicole - SRF</t>
  </si>
  <si>
    <t>7511042100 - CAS Dean - Special Projects - Pyati,Radha - FWQ</t>
  </si>
  <si>
    <t>7511043200 - Project Exploration Costs - Bixby,Gary - PRZ</t>
  </si>
  <si>
    <t>7511047005 - Conference Services - Kurimay,Mary Beth - CFS</t>
  </si>
  <si>
    <t>7511051000 - Culture of Service - Villella,John - TWC</t>
  </si>
  <si>
    <t>7511051300 - Frederick Douglass Institute - Awuyah,Christian - FDO</t>
  </si>
  <si>
    <t>7511052000 - Provost Special Projects - Bernotsky,Lorraine - PSP</t>
  </si>
  <si>
    <t>7511052020 - WCU in Philadelphia - Santivasci,Joseph - WPH</t>
  </si>
  <si>
    <t>7511052026 - Veterans Center - Robinson,Tracey - VFW</t>
  </si>
  <si>
    <t>7511052029 - Space Management - Jerabek,Megan - SMG</t>
  </si>
  <si>
    <t>7511052100 - Professional Studies - EG - Colgan,Ann - PSA</t>
  </si>
  <si>
    <t>7511052124 - The Writing Center - Ervin,Margaret - ENA</t>
  </si>
  <si>
    <t>7511052400 - CAH Office Supplies - Bacon,Jen - VPA</t>
  </si>
  <si>
    <t>7511054500 - RAA - Corporate Partnership - Beattie,Terence - RAC</t>
  </si>
  <si>
    <t>7511055015 - Help Desk - User Services - Singh,JT - AIC</t>
  </si>
  <si>
    <t>7511055020 - Web Services - Gainer,Nancy - WES</t>
  </si>
  <si>
    <t>7511061300 - Women's Commission - Rightmer,Sabrina - WOM</t>
  </si>
  <si>
    <t>7511062100 - CAS Provost Research Initiative - Pyati,Radha - RIA</t>
  </si>
  <si>
    <t>7511062200 - Cottrell Center - Diggin,Patricia - CTL</t>
  </si>
  <si>
    <t>7511062220 - Dean's Match FND FASTR Exercise Habits - Condliffe,Simon - DME</t>
  </si>
  <si>
    <t>7511062600 - International Graduate Assistants - Osgood,JefferyPhillips,Amanda - IGA</t>
  </si>
  <si>
    <t>7511064500 - Sports Information - Beattie,Terence - SPI</t>
  </si>
  <si>
    <t>7511067000 - University Affairs - Discretionary - Villella,John - KPQ</t>
  </si>
  <si>
    <t>7511067005 - Venue Management - Browns,Joshua - AOS</t>
  </si>
  <si>
    <t>7511072100 - Local Business Writing Training Program - Ervin,Margaret - BWT</t>
  </si>
  <si>
    <t>7511072200 - Key Performance Indicator - CBPA - Leach,Evan - KPM</t>
  </si>
  <si>
    <t>7511072300 - Professional Testing Center - Williams,Desha - PTC</t>
  </si>
  <si>
    <t>7511072520 - RN to BSN Program - Schlamb,Cheryl - NUN</t>
  </si>
  <si>
    <t>7511075000 - AVP - IS&amp;T Special Projects - Singh,JT - VPT</t>
  </si>
  <si>
    <t>7511075025 - Computer Operations - Partridge,Kevin - COO</t>
  </si>
  <si>
    <t>7511082500 - CHS Dean - Special Projects - Heinerichs,Scott - HSP</t>
  </si>
  <si>
    <t>7511082960 - Academic Program Review - Osgood,Jeffery - PRG</t>
  </si>
  <si>
    <t>7511087000 - Continuing Prof Education and WEDnet PA - Jenkins,Eileen - UAA</t>
  </si>
  <si>
    <t>7511087005 - Commencement - Rhein,John - CMX</t>
  </si>
  <si>
    <t>7511092700 - First Year Experience - Music and Arts - Hanning,Christopher - FYA</t>
  </si>
  <si>
    <t>7511102200 - First Year Experience - Business - Leach,Evan - FYB</t>
  </si>
  <si>
    <t>7511102500 - First Year Experience - Health - Heinerichs,Scott - FYH</t>
  </si>
  <si>
    <t>7511105015 - Digital Media Technology - Singh,JT - DIG</t>
  </si>
  <si>
    <t>7511112000 - Accreditation - Bernotsky,Lorraine - MDS</t>
  </si>
  <si>
    <t>7511112100 - Peace and Conflict Studies - Johnson,Dean - PAX</t>
  </si>
  <si>
    <t>7511112300 - First Year Experience - Education - Williams,Desha - FYE</t>
  </si>
  <si>
    <t>7511121000 - Campus Legal Counsel - Villella,John - CLC</t>
  </si>
  <si>
    <t>7511131000 - Af American / Latin Male Task Force - Villella,John - OSS</t>
  </si>
  <si>
    <t>7511132010 - Summer Undergrad Research Institute - Bennett,Nicole - SUR</t>
  </si>
  <si>
    <t>7511132960 - Accreditation - Osgood,Jeffery - MDD</t>
  </si>
  <si>
    <t>7511142010 - Strategic Plan - Research_Sponsored Prgm - Shah,Vishal - STR</t>
  </si>
  <si>
    <t>7511152010 - University Research Funding - Shah,Vishal - RSH</t>
  </si>
  <si>
    <t>7511161300 - Key Performance Indicator - President - Klingensmith,Lynn - KPE</t>
  </si>
  <si>
    <t>7511172100 - Holocaust and Genocide Studies - Bacon,Jen - HGS</t>
  </si>
  <si>
    <t>7511172300 - COE - GBC Building Expense - Williams,Desha - BDG</t>
  </si>
  <si>
    <t>7511172400 - Digital Humanities - Cream,Randall - DHM</t>
  </si>
  <si>
    <t>7511175000 - IS&amp;T Discretionary Initiatives - Singh,JT - KPT</t>
  </si>
  <si>
    <t>7511182010 - Research Days - Other Symposia - Bennett,Nicole - RSD</t>
  </si>
  <si>
    <t>7511182400 - Faculty Interpreter Services - Bacon,Jen - FIH</t>
  </si>
  <si>
    <t>7511182960 - Acad Affrs Contracts and Agreements - Siegl,Christine - CAG</t>
  </si>
  <si>
    <t>7511185000 - Information Security - Singh,JT - ISE</t>
  </si>
  <si>
    <t>7511191000 - Center for Community Solutions - Dietrich,Julie - CEC</t>
  </si>
  <si>
    <t>7511192010 - IRB Management Software Subscription - Bennett,Nicole - ZUA</t>
  </si>
  <si>
    <t>7511192400 - First Year Experience - Humanities - Bacon,Jen - FYT</t>
  </si>
  <si>
    <t>7511195000 - Project and Relationship Management - Singh,JT - ZRM</t>
  </si>
  <si>
    <t>7511201000 - President's Discretionary Fund - Villella,John - DSC</t>
  </si>
  <si>
    <t>7511202010 - Research Compliance - Bennett,Nicole - RCO</t>
  </si>
  <si>
    <t>7511202100 - First Year Experience - Science and Math - Pyati,Radha - FYM</t>
  </si>
  <si>
    <t>7511202400 - First Year Experience - Culture and Comm - Bacon,Jen - FYC</t>
  </si>
  <si>
    <t>7511202960 - Non-Degree Programs - Osgood,Jeffery - NDP</t>
  </si>
  <si>
    <t>7511212100 - First Year Experience - Social Science - Pyati,Radha - FYS</t>
  </si>
  <si>
    <t>7511212400 - WRT Support - Bacon,Jen - WRS</t>
  </si>
  <si>
    <t>7511212960 - University Studies - Osgood,Jeffery - UNV</t>
  </si>
  <si>
    <t>7511222960 - Psychology Clinic - Pole,Michele - PCL</t>
  </si>
  <si>
    <t>7511232960 - First Year Experience - Interdisc - Osgood,Jeffrey - FYX</t>
  </si>
  <si>
    <t>7511252000 - Academic Affairs Discretionary Fund - Bernotsky,Lorraine - KPI</t>
  </si>
  <si>
    <t>7511252960 - Autism Services - Osgood,Jeffery - AUS</t>
  </si>
  <si>
    <t>7511262000 - Academic Affairs Reorg Transition - Bernotsky,Lorraine - REO</t>
  </si>
  <si>
    <t>7511262960 - Summer Bridge Program - Rieser-Danner,L - SBP</t>
  </si>
  <si>
    <t>7511282960 - Univ Writing Council and Advisory Board - Osgood,Jeffery - YJQ</t>
  </si>
  <si>
    <t>7511375000 - Network Connectivity - Partridge,Kevin - DMO</t>
  </si>
  <si>
    <t>7511405000 - Computing Services Operations - Ed Svcs - Singh,JT - COP</t>
  </si>
  <si>
    <t>7511415000 - Computing Critical Needs - Singh,JT - NEE</t>
  </si>
  <si>
    <t>7511583100 - Student Aid - McIlhenny,Daniel - SAD</t>
  </si>
  <si>
    <t>7511752000 - Academic Affairs Central Allocation - Bernotsky,Lorraine - ACB</t>
  </si>
  <si>
    <t>7511753100 - Central Budget - Shared Services - Murphy,Todd - ISP</t>
  </si>
  <si>
    <t>7511758100 - Central Budget - General - Bernotsky,Lorraine - CBG</t>
  </si>
  <si>
    <t>7511772960 - Advising Task Force - Wanko,Cheryl - ATF</t>
  </si>
  <si>
    <t>7511801000 - President - Budget Carryforward - Villella,john - BCU</t>
  </si>
  <si>
    <t>7511802000 - Acad Affairs - Budget Carryforward - Bernotsky,Lorraine - BCT</t>
  </si>
  <si>
    <t>7511805000 - Info Svcs &amp; Tech - Budget Carryforward - Singh,JT - BCX</t>
  </si>
  <si>
    <t>7511807000 - Advancement - Budget Carryforward - Pavlovich,Mark - BCZ</t>
  </si>
  <si>
    <t>7511912100 - CSM - Discretionary Investment - Pyati,Radha - TDA</t>
  </si>
  <si>
    <t>7511912200 - CBPM - Discretionary Investment - Leach,Evan - TDB</t>
  </si>
  <si>
    <t>7511912300 - CESW - Discretionary Investment - Williams,Desha - TDE</t>
  </si>
  <si>
    <t>7511912400 - CAH - Discretionary Investment - Bacon,Jen - TDM</t>
  </si>
  <si>
    <t>7511912500 - CHS - Discretionary Investment - Heinerichs,Scott - TDH</t>
  </si>
  <si>
    <t>7511912700 - SOM - Discretionary Investment - Hanning,Christopher - ZRB</t>
  </si>
  <si>
    <t>7511912960 - SVP-INTD - Discretionary Investment - Osgood,Jeffery - ZIY</t>
  </si>
  <si>
    <t>7511912970 - Univ College Discretionary Investment - Adkins,Tabetha - DIN</t>
  </si>
  <si>
    <t>7511992127 - PHILA - Languages and Cultures - Amer,Mahmoud - PHU</t>
  </si>
  <si>
    <t>7511992136 - PHILA - Mathematics - Glidden,Peter - PHT</t>
  </si>
  <si>
    <t>7511992139 - PHILA - Philosophy - Pierlott,Matthew - PHH</t>
  </si>
  <si>
    <t>7511992215 - PHILA Criminal Justice - Brewster,Mary - PHJ</t>
  </si>
  <si>
    <t>7511992230 - PHILA - Management - Zhu,Xiaowei - PHX</t>
  </si>
  <si>
    <t>7511992240 - PHILA - Political Science - Stangl,Chris - PHQ</t>
  </si>
  <si>
    <t>7511992245 - PHILA Social Work Undergraduate - Arriaza,Pablo - PHJ</t>
  </si>
  <si>
    <t>7511992250 - PHILA Social Work Graduate - Akbar,Ginneh - PHW</t>
  </si>
  <si>
    <t>7511992251 - PHILA Grad Social Work Field Practicum - Dziedzic, Melissa - GSY</t>
  </si>
  <si>
    <t>7511992305 - PHILA - Educ Foundations -Policy Studies - Elmore,John - PHD</t>
  </si>
  <si>
    <t>7511992315 - PHILA Special Education - Adera,Beatrice - PHP</t>
  </si>
  <si>
    <t>7511992385 - PHILA - Secondary Education - Renzi,Laura - PSX</t>
  </si>
  <si>
    <t>7511992450 - PHILA - Art and Design - Sharper,Heather - PHZ</t>
  </si>
  <si>
    <t>7511992475 - PHILA Theatre and Dance - Bacon,Jen - PTZ</t>
  </si>
  <si>
    <t>7511992520 - PHILA Nursing - Murray,Debra - NUP</t>
  </si>
  <si>
    <t>7512002000 - VP -Academic Affairs - Provost - ES - Bernotsky,Lorraine - ESP</t>
  </si>
  <si>
    <t>7512002100 - Dean -College  Arts &amp; Sciences - ES - Pyati,Radha - ESA</t>
  </si>
  <si>
    <t>7512002200 - Dean - Business &amp; Public Affairs - ES - Leach,Evan - ESB</t>
  </si>
  <si>
    <t>7512002300 - Dean - Education - Ed Services - Williams,Desha - EVC</t>
  </si>
  <si>
    <t>7512002400 - Dean - CAH - ES - Bacon,Jen - ESV</t>
  </si>
  <si>
    <t>7512002500 - Dean - Health Sciences - ES - Heinerichs,Scott - ESH</t>
  </si>
  <si>
    <t>7512801400 - Director of Sustaibability One-Time - Flamm,Bradley - SUO</t>
  </si>
  <si>
    <t>7512804000 - VP - Student Affairs One-Time - Davenport,Zebulun - ONA</t>
  </si>
  <si>
    <t>7512804110 - Student Conduct One-Time - Brenner,Christina - ONB</t>
  </si>
  <si>
    <t>7512804200 - Asst. VP Student Affairs  One-Time - Hinkle,Sara - ONE</t>
  </si>
  <si>
    <t>7512804220 - Fraternity and Sorority Life One-Time - Jenkins,Cara - ONF</t>
  </si>
  <si>
    <t>7512804500 - Athletic Director One-Time - Beattie,Terence - ONH</t>
  </si>
  <si>
    <t>7512814115 - URM Service Learning One-Time - Jacobson,Seth - URX</t>
  </si>
  <si>
    <t>7512844500 - Athletic Mentoring One-Time - Beattie,Terence - ONI</t>
  </si>
  <si>
    <t>7512992970 - Academic Programs - ES - Personnel Only - Adkins,Tabetha - AES</t>
  </si>
  <si>
    <t>7513002010 - Provost Research Grant - Bennett,Nicole - ZUB</t>
  </si>
  <si>
    <t>7513022151 - PRG19-20 - Ruby,Tabassum - Ruby,Tabassum - ZYX</t>
  </si>
  <si>
    <t>7513032118 - PRG21 - Boyle,Michael - Boyle,Michael - PGB</t>
  </si>
  <si>
    <t>7513032121 - PRG20-21 - Ngo,Linh - Ngo,Linh - UBF</t>
  </si>
  <si>
    <t>7513032151 - PRG19-20 - Donkor,Martha - Donkor,Martha - ZYW</t>
  </si>
  <si>
    <t>7513042118 - PRG21 - Gatchet,Roger - Gatchet,Roger - PGG</t>
  </si>
  <si>
    <t>7513042136 - PRG21 - Pyott,Laura - Pyott,Laura - PGT</t>
  </si>
  <si>
    <t>7513042139 - Sustainability Grant FY19 - Woolfrey,J - Woolfrey,Joan - SUE</t>
  </si>
  <si>
    <t>7513042142 - PRG21-22 - Pfeil,Shawn - Pfeil,Shawn - PGP</t>
  </si>
  <si>
    <t>7513052305 - PRG21-22 - Mohajeri,Orkideh - Mohajeri,Orkideh - PGX</t>
  </si>
  <si>
    <t>7513052315 - PRG19-20 - Staulters,Merry - Staulters,Merry - PRV</t>
  </si>
  <si>
    <t>7513052320 - PRG20-21 - Burris,Jade - Burris,Jade - UBB</t>
  </si>
  <si>
    <t>7513052330 - PRG20-21 - Neale-McFall,Cheryl - Neale-McFall,Cheryl - UBG</t>
  </si>
  <si>
    <t>7513062215 - PRG19-20 - Bratina,Michele - Bratina,Michele - PRY</t>
  </si>
  <si>
    <t>7513062320 - PRG21-22 - Loose, Crystal - Loose,Crystal - PGC</t>
  </si>
  <si>
    <t>7513062330 - PRG20 - Owens,Eric - Owens,Eric - UBI</t>
  </si>
  <si>
    <t>7513062520 - PRG20 - Yocom,Danielle - Yocom,Danielle - UBN</t>
  </si>
  <si>
    <t>7513072320 - PRG21-22 - Leaman,Heather - Leaman,Heather - PGH</t>
  </si>
  <si>
    <t>7513072515 - PRG19 - Holt,Harry - Holt,Harry - PRL</t>
  </si>
  <si>
    <t>7513082220 - PRG20-21 - Zhu,Lei and Du,Wei - Zhu,Lei - UBM</t>
  </si>
  <si>
    <t>7513082515 - PRG20 - Cena,Lorenzo - Cena,Lorenzo - UBC</t>
  </si>
  <si>
    <t>7513082520 - PRG21-22 - Schlamb,Cheryl - Schlamb,Cheryl - PGY</t>
  </si>
  <si>
    <t>7513092124 - PRG19 - Shevlin,Eleanor - Shevlin,Eleanor - SEV</t>
  </si>
  <si>
    <t>7513092130 - PRG21 - Gagne,Marc - Gagne,Marc - PGZ</t>
  </si>
  <si>
    <t>7513092220 - PRG21 - McMahon,Matthew - McMahon,Matthew - PGF</t>
  </si>
  <si>
    <t>7513092225 - PRG19-20 - Fritschle,Joy - Fritschle,Joy - PRX</t>
  </si>
  <si>
    <t>7513092515 - PRG20 - Tinago,Chiwoneso - Tinago,Chiwoneso - UBL</t>
  </si>
  <si>
    <t>7513102115 - PRG19-20 - Goodson,Felix - Goodson,Felix - PRU</t>
  </si>
  <si>
    <t>7513102225 - PRG21 - Ives Dewey, Dottie - Ives Dewey,Dorothy - PGD</t>
  </si>
  <si>
    <t>7513102250 - PRG20 - Ocean,Mia - Ocean,Mia - UBJ</t>
  </si>
  <si>
    <t>7513102400 - FD - CAH TT and RPT - Bacon,Jen - FZF</t>
  </si>
  <si>
    <t>7513102515 - Sustainability Grant FY21 Cena - Cena,Lorenzo - UBQ</t>
  </si>
  <si>
    <t>7513102530 - PRG19 - FowkesGodek,Sandra - Fowkes-Godek,Sandra - PRW</t>
  </si>
  <si>
    <t>7513112115 - PRG20 - Pistos,Constantinos - Pistos,Constantinos - UBK</t>
  </si>
  <si>
    <t>7513112127 - PRG19 - Hernandez,Gloria - Hernandez,Gloria - ZYZ</t>
  </si>
  <si>
    <t>7513112142 - PRG19-20 - Sawyer,William - Sawyer,William - PRB</t>
  </si>
  <si>
    <t>7513112700 - PRG21-22 - Ng,Stephen - Ng,Stephen - PGN</t>
  </si>
  <si>
    <t>7513122106 - Sustainability Grant FY21 DiGiovin - DiGiovine,Michael - UBR</t>
  </si>
  <si>
    <t>7513122115 - SusGrnt21 Kolasinski - Kolasinski,Kurt - UBP</t>
  </si>
  <si>
    <t>7513122127 - PRG19-20 - Park,Innhwa - Park,Innhwa - ZYY</t>
  </si>
  <si>
    <t>7513122700 - PRG21-22 - Guerriero,Angela - Guerriero,Angela - PGA</t>
  </si>
  <si>
    <t>7513122940 - PRG21-22 - Liu,Yan - Liu,Yan - PGL</t>
  </si>
  <si>
    <t>7513122960 - FD - New Faculty Orientation - Osgood,Jeffery - NFO</t>
  </si>
  <si>
    <t>7513132127 - PRG20 - Amer,Mahmoud and Cabrera,Maria - Amer,Mahmoud - UBA</t>
  </si>
  <si>
    <t>7513132142 - PRG21-22 - Placone,Jesse - Placone,Jesse - PGQ</t>
  </si>
  <si>
    <t>7513142475 - PRG20 - Case, StudlienWebb, and Urrutia - Case,Constance - UBO</t>
  </si>
  <si>
    <t>7513192145 - PRG20 - Chang,Janet - Chang,Janet - UBD</t>
  </si>
  <si>
    <t>7513202145 - PRG20-21 - Gawrysiak,Michael - Gawrysiak,Michael - UBE</t>
  </si>
  <si>
    <t>7513212010 - ORSP Faculty Development Support - Bennett,Nicole - OFD</t>
  </si>
  <si>
    <t>7513212145 - PRG21 - Grassetti,Stevie - Grassetti,Stevie - PGS</t>
  </si>
  <si>
    <t>7513222112 - PRG19-20 - Chandler,Jennifer - Chandler,Jennifer - PRQ</t>
  </si>
  <si>
    <t>7513232112 - Sustainability Grant FY19 - Maresh,J - Maresh,Jennifer - SUD</t>
  </si>
  <si>
    <t>7513242112 - PRG21-22 - Buskirk,Sean - Buskirk,Sean - PGK</t>
  </si>
  <si>
    <t>7513252112 - PRG21-22 - Gestl,Erin - Gestl,Erin - PGJ</t>
  </si>
  <si>
    <t>7513262112 - PRG21-22 - Sowa,Jessica - Sowa,Jessica - PGW</t>
  </si>
  <si>
    <t>7513882118 - FD - Communication Studies - Boyle,Michael - FZA</t>
  </si>
  <si>
    <t>7513882124 - FD - English - Hurt, Erin - FBE</t>
  </si>
  <si>
    <t>7513882127 - FD - Language and Cultures - Amer,Mahmoud - FEL</t>
  </si>
  <si>
    <t>7513882133 - FD - History - Kodosky,Robert - FZB</t>
  </si>
  <si>
    <t>7513882139 - FD - Philosophy - Pierlott,Matthew - FZE</t>
  </si>
  <si>
    <t>7513882151 - FD - Women's and Gender Studies - Woolfrey,Joan - WGE</t>
  </si>
  <si>
    <t>7513882450 - FD - Art and Design - Sharpe,Heather - FZD</t>
  </si>
  <si>
    <t>7513882475 - FD - Theatre and Dance - Rovine,Harvey - FZC</t>
  </si>
  <si>
    <t>7513882510 - FD - Communication Sciences - Kim,Sojung - FCS</t>
  </si>
  <si>
    <t>7513882515 - FD - Health - Brenner,James - UBS</t>
  </si>
  <si>
    <t>7514001300 - Diversity Equity and Inclusion - HD - Robinson,Tracey - SOX</t>
  </si>
  <si>
    <t>7514018200 - WCU In-Service - HD - Sherman,Scott - WHD</t>
  </si>
  <si>
    <t>7514032020 - Enrollment Srvs - Staff Development - HD - Howley,Kathleen - HDQ</t>
  </si>
  <si>
    <t>7514032700 - SOM Staff Development - HD - Hanning,Christopher - HDU</t>
  </si>
  <si>
    <t>7514092200 - CBPM Staff Development - HD - Leach,Evan - HDY</t>
  </si>
  <si>
    <t>7514092500 - CHS Staff Development - HD - Heinerichs,Scott - HDV</t>
  </si>
  <si>
    <t>7514162400 - CAH Staff Development - HD - Bacon, Jen - HDW</t>
  </si>
  <si>
    <t>7514182100 - CSM Staff Development - HD - Pyati,Radha - HDZ</t>
  </si>
  <si>
    <t>7514192300 - CESW Staff Development - HD - Williams,Desha - HDX</t>
  </si>
  <si>
    <t>7514192960 - SVP Staff Development - HD - Osgood,Jeffery - HDR</t>
  </si>
  <si>
    <t>7515001190 - COVID-19 PDE GEERF Grant - Small, Brenda - PPX</t>
  </si>
  <si>
    <t>7515001598 - COVID CARES CRF Appropriation EG - Small,B. - CRU</t>
  </si>
  <si>
    <t>7515011000 - President's Initiatives - Villella,John - INI</t>
  </si>
  <si>
    <t>7515011190 - COVID Testing Lab - Shah,Vishal - PPX</t>
  </si>
  <si>
    <t>7515012112 - Tech Support Integrated Sci - Casotti,Giovanni - TSI</t>
  </si>
  <si>
    <t>7515012115 - SPRC - Sustainability Coordinator - Kolasinski,Kurt - SUS</t>
  </si>
  <si>
    <t>7515012139 - Sexual Violence and Informative Changes - Johnson,Dean - SVC</t>
  </si>
  <si>
    <t>7515012220 - Vanguard Behavioral Health Study - Condliffe,Simon - VBZ</t>
  </si>
  <si>
    <t>7515012475 - Summer Classics Program - IN - Rovine,Harvey - SUZ</t>
  </si>
  <si>
    <t>7515012535 - CHS Diversity-Inclusion Faculty Learning - Johnson,Kimberly - DIF</t>
  </si>
  <si>
    <t>7515013100 - COVID-19 CARES Act Funding - Institution - Small,Brenda - VIX</t>
  </si>
  <si>
    <t>7515014230 - URM Career Development - Long,Jennifer - CDE</t>
  </si>
  <si>
    <t>7515014500 - Athletic Mentoring Program - Beattie,Terence - AMT</t>
  </si>
  <si>
    <t>7515022010 - Distinguished Research Award - IN - Bennett,Nicole - DRB</t>
  </si>
  <si>
    <t>7515022100 - Pharm. Prod. Dev. Con. Ed. - Simpson,Thomas - PPD</t>
  </si>
  <si>
    <t>7515023100 - FEMA/PEMA Public Assistance COVID-19 - Small,Brenda - VIY</t>
  </si>
  <si>
    <t>7515032145 - United to End Racism - WCU Sharing Tools - Brown,Eleanor - UNR</t>
  </si>
  <si>
    <t>7515042240 - SPRC - Hispanic History Month - Stevenson,Linda - HHM</t>
  </si>
  <si>
    <t>7515042400 - iCAMP - IN - Cooke, Laquana - ICA</t>
  </si>
  <si>
    <t>7515051300 - University Forum Initiatives - Martinez,Hiram - UFI</t>
  </si>
  <si>
    <t>7515052400 - Interfaith Youth Core Leadership - Wooten,Zachary - IFY</t>
  </si>
  <si>
    <t>7515052984 - SPRC - Math Supplemental Inst - Manigo,Jocelyn - MSI</t>
  </si>
  <si>
    <t>7515053300 - COVID-19 Tracking Fund - Small,Brenda - COC</t>
  </si>
  <si>
    <t>7515072300 - Anti-Racism Working Group - Ocean,Mia - ARG</t>
  </si>
  <si>
    <t>7515072500 - Bryn Mawr Contract - Heinerichs,Scott - ZOE</t>
  </si>
  <si>
    <t>7515082960 - Strategic Plan Development - IN - Osgood,Jeffery - ZXA</t>
  </si>
  <si>
    <t>7515102100 - MS Applied Statistics - Pyati,Radha - MAS</t>
  </si>
  <si>
    <t>7515322000 - APSCUF - Bernotsky,Lorraine - ZOB</t>
  </si>
  <si>
    <t>7515491300 - Green Dot - Bystander Intervention - IN - Robinson,Tracey - GDP</t>
  </si>
  <si>
    <t>7515561300 - Latino Conference - Johannes,Daniela - LAU</t>
  </si>
  <si>
    <t>7515691300 - WCU Resource Pantry - IN - Williams,Jamie - RPY</t>
  </si>
  <si>
    <t>7515801300 - Inclusive Recreation Initiative - IN - Martinez,Hiram - IRI</t>
  </si>
  <si>
    <t>7515841300 - Women On Wednesdays - IN - Martinez,Hiram - SBZ</t>
  </si>
  <si>
    <t>7515851300 - Rethinking Diversity - IN - Martinez,Hiram - SBY</t>
  </si>
  <si>
    <t>7515861300 - Mental Health First Aid - IN - Martinez,Hiram - SBX</t>
  </si>
  <si>
    <t>7515871300 - Campus Pipeline to Teacher Diversity -IN - Martinez,Hiram - SBW</t>
  </si>
  <si>
    <t>7515881300 - Teaching the Adult Urban Learner - IN - Martinez,Hiram - SBV</t>
  </si>
  <si>
    <t>7515891300 - Larry Dowdy Leadership Symposium - IN - Martinez,Hiram - SBT</t>
  </si>
  <si>
    <t>7515901000 - Multicultural Graduation Rate - Villella,John - MSG</t>
  </si>
  <si>
    <t>7515901300 - Fac - Staff Diversity Recruit. - Robinson,Tracey - SOY</t>
  </si>
  <si>
    <t>7515902023 - Multicultural Recruiting - Matt,Erica - MSR</t>
  </si>
  <si>
    <t>7515911300 - Global Hispanic Film Festival - IN - Martinez,Hiram - GHF</t>
  </si>
  <si>
    <t>7515931300 - Centering Community Wisdom - IN - Riley,Kathleen - UZA</t>
  </si>
  <si>
    <t>7515941300 - Anti-Racism Working Group - IN - Ocean,Mia - UZB</t>
  </si>
  <si>
    <t>7515951300 - Lincoln-Douglass Debate - IN - Martin,Geradina - UZC</t>
  </si>
  <si>
    <t>7515961300 - Social Justice Coffee Hour Series - IN - Grassetti,Stevie - UZD</t>
  </si>
  <si>
    <t>7515981300 - WCU Health Career Academy - IN - Baer,Daniel - UZF</t>
  </si>
  <si>
    <t>7515991300 - African Immigrant Student Success - IN - Edelblute,Heather - UZG</t>
  </si>
  <si>
    <t>7516005054 - Technology Fee (Tech Fee) Budget - TF - Singh,JT - TFB</t>
  </si>
  <si>
    <t>7516162300 - TF - College of Education - Williams,Desha - TFH</t>
  </si>
  <si>
    <t>7516162946 - TF - Library Circulation - Childs,Deirdre - TFJ</t>
  </si>
  <si>
    <t>7516162948 - TF - Reference Services - Ward,Amy - TFK</t>
  </si>
  <si>
    <t>7516162956 - TF - Instructional Media Center - Ward,Amy - TFL</t>
  </si>
  <si>
    <t>7516165000 - Tech Fee Personnel - TF - Singh,JT - TFX</t>
  </si>
  <si>
    <t>7516165015 - TF - EdTech and User Services - Singh,JT - TFC</t>
  </si>
  <si>
    <t>7516165020 - TF - Enterprise Services - Singh,JT - TFE</t>
  </si>
  <si>
    <t>7516165021 - TF - Web Services - Gainer,Nancy - TFY</t>
  </si>
  <si>
    <t>7516165025 - TF - IT Infrastructure Services - Partridge,Kevin - TFG</t>
  </si>
  <si>
    <t>7517003515 - Parking Lots - Arroyo,Ashley - PAR</t>
  </si>
  <si>
    <t>7517004124 - Identity, Health &amp; Wellness Admin - Wrightstone,Melissa - XJA</t>
  </si>
  <si>
    <t>7517011000 - WCU - USH Net Housing Agreement - SS - Villella,John - PAF</t>
  </si>
  <si>
    <t>7517011400 - WCU Bike Share Program - Flamm,Bradley - BIK</t>
  </si>
  <si>
    <t>7517012010 - IDC- Research and Sponsored Programs - Bennett,Nicole - IDR</t>
  </si>
  <si>
    <t>7517012013 - Technology Transfer - Goodson - Bennett,Nicole - ZUE</t>
  </si>
  <si>
    <t>7517012020 - Continuing Professional Education - SS - Jenkins,Eileen - CPF</t>
  </si>
  <si>
    <t>7517012118 - Middle School DNA Workshops - Boyle,Michael - MDW</t>
  </si>
  <si>
    <t>7517012187 - College Literature - SS - Sorisio,Carolyn - CLT</t>
  </si>
  <si>
    <t>7517012320 - International Ambassador Fund - Johnson,Karen - IAP</t>
  </si>
  <si>
    <t>7517012956 - Library Production Services - Ward,Amy - LZZ</t>
  </si>
  <si>
    <t>7517012962 - Business Technology Center - SS - Scanlon,Robert - GCT</t>
  </si>
  <si>
    <t>7517013000 - IDC - Finance, Budget, &amp; Business Services - Murphy,Todd - IND</t>
  </si>
  <si>
    <t>7517013225 - Garage - Motor Pool - Braid,Joshua - GAR</t>
  </si>
  <si>
    <t>7517013515 - Sharpless Street Parking Garage - Arroyo,Ashley - PAB</t>
  </si>
  <si>
    <t>7517015025 - Telephone Chargebacks - Partridge,Kevin - TCH</t>
  </si>
  <si>
    <t>7517017410 - Graphics &amp; Printing - McGuckin,Robert - GRA</t>
  </si>
  <si>
    <t>7517022011 - IDC - Morgan,Paul - Morgan,Paul - IDM</t>
  </si>
  <si>
    <t>7517022013 - Technology Transfer - Slusher_Beneshi - Bennett,Nicole - ZUF</t>
  </si>
  <si>
    <t>7517022100 - Electron Microscopy Cntr - SS - Pyati,Radha - ELM</t>
  </si>
  <si>
    <t>7517022130 - Planetarium Admission Fees - SS - Schwarz,Karen - ZYB</t>
  </si>
  <si>
    <t>7517022525 - Human Learning - Yoga Certification - Stevens,Craig - HLI</t>
  </si>
  <si>
    <t>7517022530 - BodPod Machine Operation - Fowkes-Godek,Sandra - BOD</t>
  </si>
  <si>
    <t>7517023200 - Shuttle Bus Transportation - SS - Shields,Patricia - BUA</t>
  </si>
  <si>
    <t>7517023300 - WCU Internal / External OD Programs - Sherman,Scott - ODP</t>
  </si>
  <si>
    <t>7517023515 - New Street Parking Garage - Arroyo,Ashley - PAH</t>
  </si>
  <si>
    <t>7517024230 - Career Events - Career Dev Center - SS - Long,Jennifer - ZYA</t>
  </si>
  <si>
    <t>7517025000 - Distance Education Administration-SS - Singh,JT - DIA</t>
  </si>
  <si>
    <t>7517027005 - External Conference Services - Revenue - Kurimay,Mary Beth - CRO</t>
  </si>
  <si>
    <t>7517032010 - IDC- Dean - College Business and Pub Aff - Leach, Evan - CBA</t>
  </si>
  <si>
    <t>7517032118 - Com Studies Department Royalties - SS - Boyle,Michael - CRY</t>
  </si>
  <si>
    <t>7517032136 - West Chester Statistics Institute - SS - Rieger,Randall - STI</t>
  </si>
  <si>
    <t>7517032515 - Water Chemistry Sampling - Shorten,Charles - WCH</t>
  </si>
  <si>
    <t>7517032525 - Challenge Course - SS - Cummiskey,Matthew - CHG</t>
  </si>
  <si>
    <t>7517032960 - Community Mental Health Services - Pole,Michele - ZUY</t>
  </si>
  <si>
    <t>7517033515 - Student Rec Center Parking Garage - Arroyo,Ashley - PAJ</t>
  </si>
  <si>
    <t>7517037005 - Internal Conference Services - Revenue - Kurimay,Mary Beth - CSA</t>
  </si>
  <si>
    <t>7517042010 - IDC - Dean - College of Education - Williams,Desha - SOE</t>
  </si>
  <si>
    <t>7517042960 - Center - Social_Economic Research - SS - Osgood,Jeffery - CSO</t>
  </si>
  <si>
    <t>7517043500 - COVID CARES Institutional Prkg &amp; Transp - Stevenson,Ray - PAZ</t>
  </si>
  <si>
    <t>7517043515 - The Commons Parking Garage - Arroyo,Ashley - PAK</t>
  </si>
  <si>
    <t>7517047005 - Art Camp - Kurimay,Mary Beth - ACP</t>
  </si>
  <si>
    <t>7517052100 - CAS Dual Enrollment - SS - Pyati,Radha - DUE</t>
  </si>
  <si>
    <t>7517052115 - Accelbeam Synthesis - Azam,Mahrukh - ASY</t>
  </si>
  <si>
    <t>7517052300 - Graduate Counseling Program - Williams,Desha - GCP</t>
  </si>
  <si>
    <t>7517052525 - Challenge Course - SS - Cummiskey,Matthew - CCZ</t>
  </si>
  <si>
    <t>7517057005 - NSSLHA Conference - Kurimay,Mary Beth - NSS</t>
  </si>
  <si>
    <t>7517062100 - WCU Public Television Station - SS - Boyle,Michael - TVS</t>
  </si>
  <si>
    <t>7517062300 - Transition Assessment - Williams,Desha - TAT</t>
  </si>
  <si>
    <t>7517072100 - Business Writing Services - SS - Ervin,Margaret - BWS</t>
  </si>
  <si>
    <t>7517072400 - Community Music Program - SS - Hanning,Chris - MUC</t>
  </si>
  <si>
    <t>7517072960 - DCAP Participant Fees - Osgood,Jeffery - DCZ</t>
  </si>
  <si>
    <t>7517077005 - Summer Sports Camp (External) - Kurimay,Mary Beth - SCE</t>
  </si>
  <si>
    <t>7517082400 - College - Arts and Humanities - SS - Bacon,Jen - CAH</t>
  </si>
  <si>
    <t>7517087005 - Integrative Health Conference - Kurimay,Mary Beth - IHL</t>
  </si>
  <si>
    <t>7517092010 - IDC - Craig,John - Craig,John - JCR</t>
  </si>
  <si>
    <t>7517092300 - ACT 48 COE - Williams,Desha - AFE</t>
  </si>
  <si>
    <t>7517097005 - Susquehanna Valley Sports - Kurimay,Mary Beth - SUQ</t>
  </si>
  <si>
    <t>7517102500 - AT Dual Degree Program - Morrison,Katherine - ADD</t>
  </si>
  <si>
    <t>7517104500 - Golden Ram Aquatics - Beattie,Terence - RAQ</t>
  </si>
  <si>
    <t>7517107005 - Theatre Camp - Kurimay,Mary Beth - THC</t>
  </si>
  <si>
    <t>7517117005 - Grandparent University - SS - Kurimay,Mary Beth - GPU</t>
  </si>
  <si>
    <t>7517142500 - Mainline Health CHS - Summer Camp - Heinerichs,Scott - MLH</t>
  </si>
  <si>
    <t>7517152010 - IDC - Earth and Space Sciences - Bosbyshell,Howell - CIN</t>
  </si>
  <si>
    <t>7517192300 - College - Education and Social Work - SS - Williams,Desha - ZYE</t>
  </si>
  <si>
    <t>7517212200 - Nonprofit Center Administration - Turner,Allison - NPR</t>
  </si>
  <si>
    <t>7517222200 - College - Business_Public Mgmt - SS - Leach,Evan - SAO</t>
  </si>
  <si>
    <t>7517274500 - Aquatic Safety Courses - Beattie,Terence - AQS</t>
  </si>
  <si>
    <t>7517284500 - Athletics - Facilities Rental - SS - Beattie,Terence - AFR</t>
  </si>
  <si>
    <t>7517552010 - IDC - Fish,Frank - Fish,Frank - FSH</t>
  </si>
  <si>
    <t>7517682010 - IDC - Gagne,Marc - Gagne,Marc - IMG</t>
  </si>
  <si>
    <t>7517994125 - COVID CARES Institutional IHW - Wrightstone,Melissa - VIW</t>
  </si>
  <si>
    <t>7518012136 - Texas Instruments Summer Workshop - Glidden,Peter - TEX</t>
  </si>
  <si>
    <t>7518012450 - Community Clay Workshop - Sharpe,Heather - CCL</t>
  </si>
  <si>
    <t>7518012475 - Pennsylvania Theatre Institute - Rovine,Harvey - THZ</t>
  </si>
  <si>
    <t>7518012700 - SOM High School Honors Choir - Hanning,Christopher - MUT</t>
  </si>
  <si>
    <t>7518012960 - CARR Summer Autism Camp - Kutztown - Fishbaugh,Cherie - AUC</t>
  </si>
  <si>
    <t>7518014500 - Baseball Summer Camp - Beattie,Terence - BSC</t>
  </si>
  <si>
    <t>7518022700 - SOM Summer Choral Conducting Symposium - Hanning,Christopher - MUU</t>
  </si>
  <si>
    <t>7518024500 - Basketball Summer Camp - Men - Beattie,Terence - MBC</t>
  </si>
  <si>
    <t>7518032400 - Elem-Junior High Workshop - Hanning,Christopher - BEM</t>
  </si>
  <si>
    <t>7518032700 - SOM Summer Wind Conducting Symposium - Hanning,Christopher - MUV</t>
  </si>
  <si>
    <t>7518034500 - Basketball Summer Camp - Women - Beattie,Terence - WBC</t>
  </si>
  <si>
    <t>7518042400 - High School Music Workshop - Hanning,Christopher - HSM</t>
  </si>
  <si>
    <t>7518042700 - SOM High School Orchestra Festival - Hanning,Christopher - MUW</t>
  </si>
  <si>
    <t>7518044500 - Basketball Summer Camp -Kiddie - Beattie,Terence - KBC</t>
  </si>
  <si>
    <t>7518052700 - SOM High School Percussion Ensemble - Hanning,Christopher - MUX</t>
  </si>
  <si>
    <t>7518062700 - SOM Symphonic Band Symposium - Hanning,Christopher - MUY</t>
  </si>
  <si>
    <t>7518074500 - Diving Camp - Beattie,Terence - DVC</t>
  </si>
  <si>
    <t>7518082400 - Jazz Journey Workshop - Hanning,Christopher - JJW</t>
  </si>
  <si>
    <t>7518084500 - Field Hockey Camp - Beattie,Terence - ATB</t>
  </si>
  <si>
    <t>7518094500 - Football Summer Camp - Beattie,Terence - FSQ</t>
  </si>
  <si>
    <t>7518102400 - Piano-Organ Competition -School of Music - Hanning,Chris - POM</t>
  </si>
  <si>
    <t>7518114500 - Gymnastics Camp - Beattie,Terence - GYC</t>
  </si>
  <si>
    <t>7518124500 - Lacrosse - Summer Camp - Women - Beattie,Terence - WLC</t>
  </si>
  <si>
    <t>7518144500 - Soccer Sum. Camp -Women - Beattie,Terence - ATS</t>
  </si>
  <si>
    <t>7518154500 - Soccer Summer Camp - Men - Beattie,Terence - SOS</t>
  </si>
  <si>
    <t>7518164500 - Softball Camp - Beattie,Terence - SBC</t>
  </si>
  <si>
    <t>7518174500 - Summer Camps Administration - Beattie,Terence - SUA</t>
  </si>
  <si>
    <t>7518184500 - Swimming-Diving Camps-Clinics - Beattie,Terence - SDC</t>
  </si>
  <si>
    <t>7518194500 - Tennis Camp - Women - Beattie,Terence - TNC</t>
  </si>
  <si>
    <t>7518204500 - Tennis Summer Camp - Men - Beattie,Terence - ADU</t>
  </si>
  <si>
    <t>7518224500 - Volleyball Summer Camp - Beattie,Terence - VSC</t>
  </si>
  <si>
    <t>7518234500 - Little Kickers(ath sum camp) - Beattie,Terence - LKK</t>
  </si>
  <si>
    <t>7518244500 - Women's Rugby Summer Camp - Beattie,Terence - ATE</t>
  </si>
  <si>
    <t>7518274500 - Golf - Men - Summer Camp - Beattie,Terence - GLM</t>
  </si>
  <si>
    <t>7518284500 - Golf - Women - Summer Camp - Beattie,Terence - GLW</t>
  </si>
  <si>
    <t>7518294500 - Summer Camp General Fund - Beattie,Terence - SCG</t>
  </si>
  <si>
    <t>7518304500 - Girls' All-Sports Camp - Beattie,Terence - GAS</t>
  </si>
  <si>
    <t>7518314500 - GRA Camps and Clinics - Beattie,Terence - ZUZ</t>
  </si>
  <si>
    <t>7519032250 - PASSHE FPDC Teaching Excellence - Chen,Wan-Yi - YJH</t>
  </si>
  <si>
    <t>7519042525 - Arcadia Strength Fellowship Program - UG - Stevens,Craig - ASF</t>
  </si>
  <si>
    <t>7519052530 - Graduate Athletic Training Internships - Morrison,Katherine - YFD</t>
  </si>
  <si>
    <t>7519062525 - Malvern Prep - GA Strength Conditioning - Stearne,David - YIW</t>
  </si>
  <si>
    <t>7519132300 - PACCA - TEACH - UG - Williams,Desha - PTS</t>
  </si>
  <si>
    <t>7519172300 - CCIU Agreement - COE - UG - Williams,Desha - YAU</t>
  </si>
  <si>
    <t>7521213215 - RH Custodial - Shields,Patricia - XJB</t>
  </si>
  <si>
    <t>7521213220 - RH Grounds - Braid,Joshua - XJC</t>
  </si>
  <si>
    <t>7521213221 - RH Moving Services - Zappone,Dustin - XJE</t>
  </si>
  <si>
    <t>7521213226 - RH Weather Events - Braid,Joshua - XJD</t>
  </si>
  <si>
    <t>7521213270 - RH Maintenance - Erle,Eric - XJF</t>
  </si>
  <si>
    <t>7521213500 - RH Public Safety - Stevenson,Ray - XJG</t>
  </si>
  <si>
    <t>7521213510 - RH Security - Stevenson,Ray - XJH</t>
  </si>
  <si>
    <t>7521213515 - RH Electronic Security - Stevenson,Ray - XJI</t>
  </si>
  <si>
    <t>7521214105 - RH Administration - Wrightstone,Melissa - XJJ</t>
  </si>
  <si>
    <t>7521214120 - RH Programming - McKinney,Marion - XJL</t>
  </si>
  <si>
    <t>7521214121 - Parent &amp; Family Relations - Hinkle,Sara - XOK</t>
  </si>
  <si>
    <t>7521214193 - COVID FEMA RH - Wrightstone,Melissa - CFV</t>
  </si>
  <si>
    <t>7521214199 - RH COVID-19 - Wrightstone,Melissa - VIR</t>
  </si>
  <si>
    <t>7522223270 - Dining Maintenance - Erle,Eric - XJO</t>
  </si>
  <si>
    <t>7522224205 - Dining Administration - Wrightstone,Melissa - XJP</t>
  </si>
  <si>
    <t>7522224210 - Dining Services - Galloway,Peter - XJQ</t>
  </si>
  <si>
    <t>7522224299 - Dining COVID-19 - Wrightstone,Melissa - VIT</t>
  </si>
  <si>
    <t>7523233215 - Sykes Custodial Services - Shields,Patricia - XJS</t>
  </si>
  <si>
    <t>7523233220 - Sykes Grounds - Braid,Joshua - XJT</t>
  </si>
  <si>
    <t>7523233226 - Sykes Weather Events - Braid,Joshua - XJU</t>
  </si>
  <si>
    <t>7523233270 - Sykes Maintenance - Erle,Eric - XJV</t>
  </si>
  <si>
    <t>7523233510 - Sykes Security - Stevenson,Ray - XJR</t>
  </si>
  <si>
    <t>7523234305 - Sykes Administration - Wrightstone,Melissa - XJW</t>
  </si>
  <si>
    <t>7523234310 - Sykes Services - Kolb,Clayton - XJX</t>
  </si>
  <si>
    <t>7523234330 - Sykes Rams After Hours - Kolb,Clayton - XJZ</t>
  </si>
  <si>
    <t>7523234393 - COVID FEMA SYKES - Wrightstone,Melissa - CFM</t>
  </si>
  <si>
    <t>7523234399 - Sykes COVID-19 - Wrightstone,Melissa - VIV</t>
  </si>
  <si>
    <t>7524243215 - RC Custodial Services - Shields,Patricia - XKC</t>
  </si>
  <si>
    <t>7524243220 - RC Grounds - Braid,Joshua - XKA</t>
  </si>
  <si>
    <t>7524243226 - RC Weather Events - Braid,Joshua - XKB</t>
  </si>
  <si>
    <t>7524243270 - RC Maintenance - Erle,Eric - XKD</t>
  </si>
  <si>
    <t>7524243510 - RC Security - Stevenson,Ray - XKE</t>
  </si>
  <si>
    <t>7524244405 - RC Administration - Wrightstone,Melissa - XKF</t>
  </si>
  <si>
    <t>7524244410 - RC Services - Reno,Michael - XKG</t>
  </si>
  <si>
    <t>7524244420 - RC Fitness Program - Reno,Michael - XKH</t>
  </si>
  <si>
    <t>7524244430 - RC Intramural Sports - Reno,Michael - XKI</t>
  </si>
  <si>
    <t>7524244440 - RC Outdoor Adventure - Reno,Michael - XKJ</t>
  </si>
  <si>
    <t>7524244493 - COVID FEMA Recreation Center - Wrightstone,Melissa - CVZ</t>
  </si>
  <si>
    <t>7524244499 - RC COVID-19 - Wrightstone,Melissa - VIU</t>
  </si>
  <si>
    <t>7529015025 - USH Telecom - Partridge,Kevin - TSN</t>
  </si>
  <si>
    <t>7529023500 - USH Security - Stevenson,Ray - SSH</t>
  </si>
  <si>
    <t>7529025025 - USH Phase 1 A/B Telecom - Partridge,Kevin - TAB</t>
  </si>
  <si>
    <t>7529033500 - USH Student Security - Stevenson,Ray - USS</t>
  </si>
  <si>
    <t>7529043500 - USH Phase 1 A/B Public Safety - Stevenson,Ray - PSB</t>
  </si>
  <si>
    <t>7529053500 - USH Phase 1 A/B Security - Stevenson,Ray - SSB</t>
  </si>
  <si>
    <t>7533011000 - President's Research Fund - Villella,John - PRF</t>
  </si>
  <si>
    <t>7533012000 - Lindback Teaching Award - Bernotsky,Lorraine - ZGD</t>
  </si>
  <si>
    <t>7533012100 - Anderson Family - Science - Pyati,Radha - ZAN</t>
  </si>
  <si>
    <t>7533012112 - Biology - Casotti,Giovanni - BIF</t>
  </si>
  <si>
    <t>7533012115 - Chemistry Restricted Fund - Azam,Mahrukh - CHF</t>
  </si>
  <si>
    <t>7533012121 - Computer Science Fund - Burns,Richard - ZBY</t>
  </si>
  <si>
    <t>7533012133 - History - Restricted - Kodosky,Robert - HTF</t>
  </si>
  <si>
    <t>7533012136 - Mathematical Sciences - Glidden,Peter - MTH</t>
  </si>
  <si>
    <t>7533012181 - Pre-Medical Program Restricted - Donze-Reiner,Teresa - PMD</t>
  </si>
  <si>
    <t>7533012200 - Geography Travel Adventure - Leach,Evan - ZBJ</t>
  </si>
  <si>
    <t>7533012210 - Accounting - Academic - Fuller,Lori - ACF</t>
  </si>
  <si>
    <t>7533012215 - Criminal Justice Restricted - Brewster,Mary - CJF</t>
  </si>
  <si>
    <t>7533012220 - Economics Restricted - Kelly,Kyle - ECF</t>
  </si>
  <si>
    <t>7533012225 - Geographic Alliance - Coutu,Gary - GAL</t>
  </si>
  <si>
    <t>7533012240 - Government - Political Science - Stangl,Chris - GVP</t>
  </si>
  <si>
    <t>7533012300 - Academic Excellence Education - Williams,Desha - ZXE</t>
  </si>
  <si>
    <t>7533012400 - Concert Choir Tour - Hanning,Christopher - ZTU</t>
  </si>
  <si>
    <t>7533012500 - Adventure Programs - Stevens,Craig - ADT</t>
  </si>
  <si>
    <t>7533012510 - Communicative Disorders - Restricted - Kim,Sojung - CDF</t>
  </si>
  <si>
    <t>7533012520 - Nursing - Restricted - Schlamb,Cheryl - NDF</t>
  </si>
  <si>
    <t>7533012525 - Physical Education-Kinesiology - Stevens,Craig - PEF</t>
  </si>
  <si>
    <t>7533012530 - Athletic Training Fund - Morrison,Katherine - ATG</t>
  </si>
  <si>
    <t>7533012977 - ADP Annual Giving - Craig,John - ZNN</t>
  </si>
  <si>
    <t>7533012981 - SSHE Summer Honors(Restricted) - Dean,Kevin - XKX</t>
  </si>
  <si>
    <t>7533012989 - Institute For Women -Book Fund - Alcidonis,Sendy - IWB</t>
  </si>
  <si>
    <t>7533013200 - Campus Enhance Fund-Facilities - Bixby,Gary - CEF</t>
  </si>
  <si>
    <t>7533013300 - Employee Fitness Room - Sherman,Scott - ZEF</t>
  </si>
  <si>
    <t>7533013500 - Public Safety Restricted - Stevenson,Ray - PSF</t>
  </si>
  <si>
    <t>7533014210 - Wellness Center Restricted - Trogus,Jayme - ALC</t>
  </si>
  <si>
    <t>7533014500 - Athletic Academic Enhancement Fund - Beattie,Terence - ZAI</t>
  </si>
  <si>
    <t>7533015015 - Instructional Technology Cntr. - Singh,JT - ZEC</t>
  </si>
  <si>
    <t>7533017100 - Asplundh Challenge - Villella,John - ZAU</t>
  </si>
  <si>
    <t>7533017200 - Alumni Faculty Symposium - Birch,Jenna - AFS</t>
  </si>
  <si>
    <t>7533021000 - President's Education Fund - Villella,John - ZPF</t>
  </si>
  <si>
    <t>7533022000 - Irving Cohen Memorial Fund - Orchestra - Bernotsky,Lorraine - COH</t>
  </si>
  <si>
    <t>7533022100 - Arts &amp; Sciences Benefit Fund - Pyati,Radha - ZDM</t>
  </si>
  <si>
    <t>7533022130 - Geology - Astronomy - Alumni - Bosbyshell,Howell - GAF</t>
  </si>
  <si>
    <t>7533022133 - History Day Contest - Kodosky,Robert - HDC</t>
  </si>
  <si>
    <t>7533022178 - Centocor Pharm Prod Dev - Simpson,Thomas - YCL</t>
  </si>
  <si>
    <t>7533022225 - Geography &amp;Planning Restricted - Coutu,Gary - GEP</t>
  </si>
  <si>
    <t>7533022450 - Art Department-Restricted - Sharpe,Heather - ADR</t>
  </si>
  <si>
    <t>7533022510 - Speech And Hearing Clinic - Kim,Sojung - ZSH</t>
  </si>
  <si>
    <t>7533022525 - Research Lab-Human Performance - Stevens,W.Craig - RHP</t>
  </si>
  <si>
    <t>7533022530 - Heat Institute - Fowkes-Godek,Sandra - XUB</t>
  </si>
  <si>
    <t>7533025015 - Campus Web - Multimedia - Singh,JT - ZKI</t>
  </si>
  <si>
    <t>7533032000 - Provost Special Fund - Bernotsky,Lorraine - ZKP</t>
  </si>
  <si>
    <t>7533032026 - Veteran's Center - Operating - Robinson,Tracey - YCQ</t>
  </si>
  <si>
    <t>7533032100 - CAS Special Events - Pyati,Radha - ZCX</t>
  </si>
  <si>
    <t>7533032115 - Klabunde Research Fund - Azam,Mahrukh - XQY</t>
  </si>
  <si>
    <t>7533032118 - Forensics Program-Cap - Prephan,Nicholas - ZFO</t>
  </si>
  <si>
    <t>7533032127 - Intensive Language Program - Amer,Mahmoud - ILP</t>
  </si>
  <si>
    <t>7533032145 - Fraternity Violence Education - Mahlstedt,Deborah - ZFV</t>
  </si>
  <si>
    <t>7533032200 - Downtown Economic Development - Leach,Evan - ZWC</t>
  </si>
  <si>
    <t>7533032245 - Community Projects - Arriaza,Pablo - XCP</t>
  </si>
  <si>
    <t>7533032300 - Education Fund - Williams,Desha - EDF</t>
  </si>
  <si>
    <t>7533032500 - Gerontology Fund - Heinerichs,Scott - GRY</t>
  </si>
  <si>
    <t>7533032515 - Environmental Health Lab - Restricted - Brenner,James - EHL</t>
  </si>
  <si>
    <t>7533033100 - Letter Of Credit - Stewart,Josh - LRC</t>
  </si>
  <si>
    <t>7533034500 - Athletic General Fund - Beattie,Terence - ZAG</t>
  </si>
  <si>
    <t>7533042100 - Arts &amp; Sci Student Research - Pyati,Radha - ASR</t>
  </si>
  <si>
    <t>7533042115 - Usher Chromatography Research - Usher,Karyn - XTK</t>
  </si>
  <si>
    <t>7533042124 - Poetry Center / Conference - Pilla,Cynthia - ZNG</t>
  </si>
  <si>
    <t>7533042145 - ECCEL Brown - Brown,Eleanor - XWN</t>
  </si>
  <si>
    <t>7533042200 - School - Business &amp; Public Aff - Leach,Evan - BPA</t>
  </si>
  <si>
    <t>7533042245 - Social Work Field Fund - Arriaza,Pablo - YCB</t>
  </si>
  <si>
    <t>7533042450 - Violette deMazia Trst Art Fund - Sharpe,Heather - ZXT</t>
  </si>
  <si>
    <t>7533042515 - Health - Restricted - Cinelli,Bethann - HDF</t>
  </si>
  <si>
    <t>7533043100 - Restricted Total Return Clear - Smith,Kelly - XAK</t>
  </si>
  <si>
    <t>7533043200 - Theatre Sign - Wrightstone,Melissa - ZGN</t>
  </si>
  <si>
    <t>7533044230 - Career Center Intern Fund - Long,Jennifer - ZCX</t>
  </si>
  <si>
    <t>7533044500 - Baseball Fund - Men - Beattie,Terence - BBF</t>
  </si>
  <si>
    <t>7533052000 - E.Riley Holman Award - Bernotsky,Lorraine - HOL</t>
  </si>
  <si>
    <t>7533052115 - Silicate Student Research Fund - Azam,Mahrukh - XUH</t>
  </si>
  <si>
    <t>7533052118 - Intercultural Comm Class Fund - Foeman,Anita - YAE</t>
  </si>
  <si>
    <t>7533052124 - Frederick Douglass-Cap - Awuyah,Christian - ZDO</t>
  </si>
  <si>
    <t>7533052300 - Latino - Hispanic Culture - Williams,Desha - ZLH</t>
  </si>
  <si>
    <t>7533052475 - J. Peter Adler Theatre-Dance Library Op. - Rovine,Harvey - THB</t>
  </si>
  <si>
    <t>7533052515 - Respiratory Care Program - Brenner,James - ZRC</t>
  </si>
  <si>
    <t>7533053100 - Commonwealth Share - PSERS - Kleponis,Catherine - PAS</t>
  </si>
  <si>
    <t>7533054500 - Basketball Fund - Women - Beattie,Terence - WBB</t>
  </si>
  <si>
    <t>7533057100 - Class Of 1940 - Villella,John - CCC</t>
  </si>
  <si>
    <t>7533062000 - Academic Excellence-Cap - Bernotsky,Lorraine - ZEX</t>
  </si>
  <si>
    <t>7533062100 - Forensics Program - Presswood,Alane - ZFG</t>
  </si>
  <si>
    <t>7533062300 - SUPC - School-Univ Partnership - Williams,Desha - SPC</t>
  </si>
  <si>
    <t>7533062981 - Aid to South Africa - Dean,Kevin - XFL</t>
  </si>
  <si>
    <t>7533063200 - Montemuro Building - Wrightstone,Melissa - ZMV</t>
  </si>
  <si>
    <t>7533064500 - Basketball Fund - Men - Beattie,Terence - BKF</t>
  </si>
  <si>
    <t>7533067100 - Class Of 1943 - Villella,John - CLL</t>
  </si>
  <si>
    <t>7533072000 - Intern-Undergrad Research-Cap - Bernotsky,Lorraine - ZUR</t>
  </si>
  <si>
    <t>7533072100 - Holocaust Education Center - Friedman,Jonathan - XAJ</t>
  </si>
  <si>
    <t>7533072515 - Center for Contemplative Studies - Croce - McCown,Donald - YGA</t>
  </si>
  <si>
    <t>7533072981 - Pi Kappa Delta - Dean,Kevin - XFM</t>
  </si>
  <si>
    <t>7533074500 - Cap - Football Locker Room Fund - Beattie,Terence - ZGU</t>
  </si>
  <si>
    <t>7533077100 - Class of 1942 - Villella,John - CLF</t>
  </si>
  <si>
    <t>7533082000 - Faculty Development-Cap - Bernotsky,Lorraine - ZDV</t>
  </si>
  <si>
    <t>7533082200 - SBPA Initiatives - Leach,Evan - XMF</t>
  </si>
  <si>
    <t>7533082300 - Smart Classroom - Williams,Desha - YCH</t>
  </si>
  <si>
    <t>7533084500 - Cheerleading Fund - Women - Beattie,Terence - ZCH</t>
  </si>
  <si>
    <t>7533087100 - Centennial - Fenton,Barbara - CEN</t>
  </si>
  <si>
    <t>7533092225 - Geography-EOS - Ives Dewey,Dorothy - XPG</t>
  </si>
  <si>
    <t>7533092300 - Education Entrepreneurship - Williams,Desha - XOD</t>
  </si>
  <si>
    <t>7533094500 - Cross Country Fund - Men - Beattie,Terence - CCM</t>
  </si>
  <si>
    <t>7533102200 - Summer Space Program - Leach,Evan - SMM</t>
  </si>
  <si>
    <t>7533102300 - Cosby Math Initiative - Williams,Desha - XOJ</t>
  </si>
  <si>
    <t>7533104500 - Cross Country Fund - Women - Beattie,Terence - XCW</t>
  </si>
  <si>
    <t>7533112100 - Joseph McLaughlin Fellowship - Pyati,Radha - YAS</t>
  </si>
  <si>
    <t>7533112300 - PT3 Mentor Place - Williams,Desha - XTL</t>
  </si>
  <si>
    <t>7533112400 - Maggio Composition - Hanning,Christopher - XMZ</t>
  </si>
  <si>
    <t>7533114500 - Field Hockey Fund - Women - Beattie,Terence - ZFH</t>
  </si>
  <si>
    <t>7533117100 - Richard D Merion Science Center - Villella,John - ZSN</t>
  </si>
  <si>
    <t>7533122300 - Educational Leadership Inst - Williams,Desha - XQZ</t>
  </si>
  <si>
    <t>7533122400 - Whitten Prize Fund - Hanning,Christopher - WHI</t>
  </si>
  <si>
    <t>7533124500 - Football Fund - Men - Beattie,Terence - FTF</t>
  </si>
  <si>
    <t>7533127100 - Science Center I And II - Villella,John - ZSK</t>
  </si>
  <si>
    <t>7533134500 - Golden Ram Sports Fund - Beattie,Terence - GRS</t>
  </si>
  <si>
    <t>7533137100 - Philips Renovations - Villella,John - ZPH</t>
  </si>
  <si>
    <t>7533142000 - Eileen Glenn Veterans Support - Bernotsky,Lorraine - ZUM</t>
  </si>
  <si>
    <t>7533142500 - CHS Replacement Fund - Heinerichs,Scott - XZT</t>
  </si>
  <si>
    <t>7533154500 - Gymnastics Fund - Women - Beattie,Terence - WGF</t>
  </si>
  <si>
    <t>7533164500 - Lacrosse Fund - Women - Beattie,Terence - WLF</t>
  </si>
  <si>
    <t>7533167100 - Kelly Enhancement Fund - Villella,John - KEL</t>
  </si>
  <si>
    <t>7533172400 - ASCAP Music Workshop - Hanning,Christopher - XWA</t>
  </si>
  <si>
    <t>7533177100 - McKinnon Book Fund - Villella,John - ZXK</t>
  </si>
  <si>
    <t>7533184500 - Ram Athletic Association Fund - Beattie,Terence - RAF</t>
  </si>
  <si>
    <t>7533187100 - Parent Project - Davenport,Zebulun - PPR</t>
  </si>
  <si>
    <t>7533194500 - Soccer Fund - Women - Beattie,Terence - ZWS</t>
  </si>
  <si>
    <t>7533197100 - Reunion Class Gifts - Villella,John - RCG</t>
  </si>
  <si>
    <t>7533204500 - Soccer Fund - Men - Beattie,Terence - SOF</t>
  </si>
  <si>
    <t>7533214500 - Softball Fund - Women - Beattie,Terence - WSB</t>
  </si>
  <si>
    <t>7533217100 - WCU Miscellaneous Gift Fund - Villella,John - MUG</t>
  </si>
  <si>
    <t>7533222400 - CAH Dean Internship - Bacon,Jen - XXA</t>
  </si>
  <si>
    <t>7533224500 - Swimming &amp; Diving Fund - Women - Beattie,Terence - WSD</t>
  </si>
  <si>
    <t>7533234500 - Swimming &amp; Diving Fund - Men - Beattie,Terence - SMF</t>
  </si>
  <si>
    <t>7533237100 - Senior Class Gift - Davenport,Zebulun - CGS</t>
  </si>
  <si>
    <t>7533244500 - Tennis Fund - Women - Beattie,Terence - WTF</t>
  </si>
  <si>
    <t>7533254500 - Tennis Fund - Men - Beattie,Terence - TSF</t>
  </si>
  <si>
    <t>7533264500 - Track &amp; Field Fund - Women - Beattie,Terence - WTC</t>
  </si>
  <si>
    <t>7533274500 - Track &amp; Field Fund - Men - Beattie,Terence - TRA</t>
  </si>
  <si>
    <t>7533284500 - Volleyball Fund - Women - Beattie,Terence - VOL</t>
  </si>
  <si>
    <t>7533294500 - Athletic Fund - Women - Beattie,Terence - WAF</t>
  </si>
  <si>
    <t>7533302112 - Cullen - Schedlbauer - Began,Sharon - YHE</t>
  </si>
  <si>
    <t>7533312112 - Cullen - Chandler - Chandler,Jennifer - ZUC</t>
  </si>
  <si>
    <t>7533322112 - TrianoMuse - Maresh - Maresh,Jennifer - ZUT</t>
  </si>
  <si>
    <t>7533327100 - Program Funds - Cap - Villella,John - ZPR</t>
  </si>
  <si>
    <t>7533332112 - TrianoMuse - Sweet - Sweet,Eric - YJC</t>
  </si>
  <si>
    <t>7533342112 - TrianoMuse - Sowa - Casotti,Giovanni - TMS</t>
  </si>
  <si>
    <t>7533352112 - Triano- Buskirk - Buskirk,Sean - TMT</t>
  </si>
  <si>
    <t>7533362112 - Cullen- Pisciotta - Pisciotta,John - TMU</t>
  </si>
  <si>
    <t>7533374500 - Vonnie Gros Field Maintenance Fund - Beattie,Terence - FWL</t>
  </si>
  <si>
    <t>7533387100 - General Equipment - Cap - Villella,John - ZEG</t>
  </si>
  <si>
    <t>7533417100 - Equipment - Cap - Villella,John - ZEQ</t>
  </si>
  <si>
    <t>7533437100 - Mckelvie Fund - Cap - Villella,John - ZMK</t>
  </si>
  <si>
    <t>7533447100 - Cap - General Unallocated - Villella,John - ZCU</t>
  </si>
  <si>
    <t>7533467100 - Class of 1949 Reunion - Villella,John - ZNQ</t>
  </si>
  <si>
    <t>7533982399 - Alternate EDA Grants &amp; Contracts - Adera,Beatrice - YAA</t>
  </si>
  <si>
    <t>7533992399 - Alternate ECE Grants &amp; Contracts - Williams,Desha - YAC</t>
  </si>
  <si>
    <t>7534012230 - Army_UD Team Aggregation - Lu,Li - ONR</t>
  </si>
  <si>
    <t>7534013000 - US COVID-19 CARES Coronavirus Relief App - Murphy,Todd - UEC</t>
  </si>
  <si>
    <t>7534022250 - Children's Bureau-UW Adopt Guardian Supp - Ocasio,Kerrie - YIQ</t>
  </si>
  <si>
    <t>7534022510 - NIH Preventing Voice Problems - Grillo,Elizabeth - YFK</t>
  </si>
  <si>
    <t>7534022515 - CDC / PDE Promote Adolescent Health - Cinelli,Bethann - YEK</t>
  </si>
  <si>
    <t>7534023100 - COVID-19 HEERF3 - Small,Brenda - VIA</t>
  </si>
  <si>
    <t>7534032250 - ACYF Children's Bureau - Spaulding - Ocasio,Kerrie - YIY</t>
  </si>
  <si>
    <t>7534042142 - NSF- Increasing STEM Majors - Mitchell,Brandon - YEW</t>
  </si>
  <si>
    <t>7534042145 - SAMHSA - State of DE Community Alliance - Grassetti,Stevie - YJB</t>
  </si>
  <si>
    <t>7534052145 - NEA Impact of Arts and Mindfulness - Brown,Ellie - YJF</t>
  </si>
  <si>
    <t>7534052515 - NIH Penn State Mindfulness-based Intrv - McCown,Donald - PSH</t>
  </si>
  <si>
    <t>7534062115 - USDOJ R&amp;D -Forensic Science-Crim Justice - Joshi,Monica - YEH</t>
  </si>
  <si>
    <t>7534062145 - NIH - NOA Mindful MAT Adherence - Gawrysiak,Michael - KMH</t>
  </si>
  <si>
    <t>7534072115 - NSF RUI Si Nanostructures - Kolasinski,Kurt - YIL</t>
  </si>
  <si>
    <t>7534122190 - NWP 2018-2019 C3WP-SEED Prof Dev - Schmidt,Pauline - YHX</t>
  </si>
  <si>
    <t>7534132136 - NSF Arches Topology Conference - Brazas,Jeremy - YIT</t>
  </si>
  <si>
    <t>7534162970 - TRIO Grant 2018 - 2019 - Jackson,April - YIG</t>
  </si>
  <si>
    <t>7534202112 - NSF RUI Strategies of Hermaphrodite - Auld,Joshua - YEE</t>
  </si>
  <si>
    <t>7534272130 - NASA-SAO Xray Magnetic Massive Stars - Gagne,Marc - PHK</t>
  </si>
  <si>
    <t>7534282112 - ONR Yale Morphing Limbs Dist Actuation - Fish,Frank - YHV</t>
  </si>
  <si>
    <t>7534302112 - USDA Plant Pest and Disease Management - Chandler,Jennifer - YIX</t>
  </si>
  <si>
    <t>7534312112 - ONR GW Sea Lion Biologic to Robotic - Fish,Frank - YJV</t>
  </si>
  <si>
    <t>7535012151 - Women's Studies Consortium - Ruby,Tabassum - WOC</t>
  </si>
  <si>
    <t>7535012385 - WW Teaching Fellowship Program - Ilaria,Daniel - WWT</t>
  </si>
  <si>
    <t>7535012948 - ALA Informed Success Student Guide - Ward,Amy - ISS</t>
  </si>
  <si>
    <t>7535014300 - Pepsi - Internships - Galloway,Peter - XSF</t>
  </si>
  <si>
    <t>7535022145 - Brandywine Communications - Brown,Eleanor - YCS</t>
  </si>
  <si>
    <t>7535022200 - AZ HealthCare Fnd Connect for Cardio Hlt - Osgood,Jeff - YHN</t>
  </si>
  <si>
    <t>7535022275 - Chester Co Women &amp; Girls Status of Women - Wade,Michelle - YJO</t>
  </si>
  <si>
    <t>7535022960 - Eagles Autism Foundation Community Grant - Fishbaugh,Cherie - YJT</t>
  </si>
  <si>
    <t>7535022981 - Princeton Theological Seminary - Dean,Kevin - YIN</t>
  </si>
  <si>
    <t>7535024300 - Pepsi - Marketing - Galloway,Peter - XSG</t>
  </si>
  <si>
    <t>7535032142 - FND FastR - Spectrometer - Thornton,Robert - YFT</t>
  </si>
  <si>
    <t>7535032145 - WPF/Settlement Music Educ Pathways - Brown,Eleanor - YEJ</t>
  </si>
  <si>
    <t>7535032250 - Amer Fnd Research Consumer Ed Socl Work - Buck,Page - YDQ</t>
  </si>
  <si>
    <t>7535032325 - Spencer Fnd Svc Learning in Classrooms - Riley,Kathleen - YII</t>
  </si>
  <si>
    <t>7535032981 - IFYC Leadership and The Good Life - Wooten,Zachary - YJG</t>
  </si>
  <si>
    <t>7535042142 - Simons / UPenn Simons Observatory - Thornton,Robert - UPO</t>
  </si>
  <si>
    <t>7535042145 - W. T. Grant Foundation - Coping Skills - Clarke,Angela - YFL</t>
  </si>
  <si>
    <t>7535042178 - Thermofisher Internship - Simpson,Thomas - YCT</t>
  </si>
  <si>
    <t>7535042240 - Center for the Study of Federalism (CSF) - Milne,Duane - ZUH</t>
  </si>
  <si>
    <t>7535052124 - Community Voices Fund - Cooke,Laquana - CVF</t>
  </si>
  <si>
    <t>7535052136 - AstraZeneca Internships - Rieger - Rieger,Randall - YCA</t>
  </si>
  <si>
    <t>7535052142 - Amer. Physical Society- Women In Physics - Aptowicz,Kevin - YDE</t>
  </si>
  <si>
    <t>7535052250 - TYR Early Stage Collegiate Recovery - Holbrook,Amber - YHR</t>
  </si>
  <si>
    <t>7535052530 - Eastern Athletic Trainers Assoc Dprn Scr - Keenan,Lindsey - YHS</t>
  </si>
  <si>
    <t>7535062112 - Absorption Animal Care - 2007 - Casotti,Giovanni - XXQ</t>
  </si>
  <si>
    <t>7535062145 - WCUFnd MATCH - ECCEL Funds - NEA Grant - Brown,Eleanor - YJR</t>
  </si>
  <si>
    <t>7535062525 - USA Track and Field Agreement - Clark,Kenneth - UST</t>
  </si>
  <si>
    <t>7535072106 - National Geographic Delaware Estuary - Wholey,Heather - YIR</t>
  </si>
  <si>
    <t>7535072136 - CCEAD ASAP Actuarial Science Academy Prg - Marano,Lisa - YEB</t>
  </si>
  <si>
    <t>7535072145 - School Mindfulness - Grassetti,Stevie - YJS</t>
  </si>
  <si>
    <t>7535072535 - Allen Foundation Healthy Campus - Johnson,Kimberly - ALN</t>
  </si>
  <si>
    <t>7535082100 - City of Jacksonville-JU State of the Riv - Pyati,Radha - JAR</t>
  </si>
  <si>
    <t>7535092145 - Unite for Her - Grassetti,Stevie - YJU</t>
  </si>
  <si>
    <t>7535112115 - Sartomer Internship Agreement - Shuman,Mark - YGI</t>
  </si>
  <si>
    <t>7535112520 - FND FastR - Health Behaviors - Joseph,Rachel - YFR</t>
  </si>
  <si>
    <t>7535112525 - PIHEC Ram Initiative - Stevens,Craig - PIR</t>
  </si>
  <si>
    <t>7535122515 - CROWN Toolkit in Central PA Hospitals - DeJoy,Sharon - YIH</t>
  </si>
  <si>
    <t>7535132112 - FND FastR - Clam Population - Boettger,S. Anne - YFS</t>
  </si>
  <si>
    <t>7535132515 - WCU Fnd / Bill and Melinda Gates Grant - Tinago,Chiwoneso - YIJ</t>
  </si>
  <si>
    <t>7535132520 - CCHHS Senior Nurse Scientist Contract - Monturo,Cheryl - YHQ</t>
  </si>
  <si>
    <t>7535142515 - Mindfulness CCRES - Brenner,James - MIN</t>
  </si>
  <si>
    <t>7535152112 - PepsiCo Recycling Zero Impact - Pisciotta,John - YIE</t>
  </si>
  <si>
    <t>7536012145 - RCCSD Screening and Treatment Groups - Grassetti,Stevie - YIS</t>
  </si>
  <si>
    <t>7536012535 - PA DOH HPC Diabetes Prevention - Davidson,Patricia - YGF</t>
  </si>
  <si>
    <t>7536022145 - DE La Academia Antonia Alonso School - Grassetti,Stevie - YYA</t>
  </si>
  <si>
    <t>7536022225 - Rural PA - Planning in Rural PA 2020 - Ives-Dewey,Dorothy - COW</t>
  </si>
  <si>
    <t>7536022535 - PA Health Promotion Council 19-20 - Davidson,Patricia - YYB</t>
  </si>
  <si>
    <t>7536032515 - Rural PA - Opioid Addiction - Holt,Henry - YGY</t>
  </si>
  <si>
    <t>7536062515 - Rural PA - Coroner - Medical Examiner - Holt,Harry - DUK</t>
  </si>
  <si>
    <t>7536074125 - PDE It's On Us PA - Alcidonis,Sendy - YHZ</t>
  </si>
  <si>
    <t>7536084125 - Reducing Underage and Dangerous Drinking - Trogus,Jayme - DUI</t>
  </si>
  <si>
    <t>7536102220 - CRPA Econ Impact Community College - Saboe,Matt - YIV</t>
  </si>
  <si>
    <t>7536172977 - ACT 101 2021-2022 - Craig,John - ACK</t>
  </si>
  <si>
    <t>7538012315 - PASSHE Degree Completion Autism Spectrum - Fishbaugh,Cherie - YFN</t>
  </si>
  <si>
    <t>7538034125 - PASSHE Foundation AOD Coalition 2019-20 - Trogus,Jayme - YIZ</t>
  </si>
  <si>
    <t>7539012026 - Jack Arpajian Foundation Sch - Fenton,Barbara - ZJA</t>
  </si>
  <si>
    <t>7539012100 - Clifford B. Harding A&amp;S Schol. - Casotti,Giovanni - ZHR</t>
  </si>
  <si>
    <t>7539012115 - Justo Bravo Scholarship - Azam,Mahrukh - JUS</t>
  </si>
  <si>
    <t>7539012118 - Keefe Forensic Scholarship - Osgood,J. - KEE</t>
  </si>
  <si>
    <t>7539012121 - Computer Science Scholarship - Burns,Richard - ZZC</t>
  </si>
  <si>
    <t>7539012133 - Dr. R E Drayer Scholarship - Kodosky,Robert - DRA</t>
  </si>
  <si>
    <t>7539012136 - Mark Wiener Scholarship - Glidden,Peter - WIE</t>
  </si>
  <si>
    <t>7539012142 - Robert M. Brown Physics Schol. - Waite,Matthew - ZPJ</t>
  </si>
  <si>
    <t>7539012181 - Eric Dellecker Scholarship - Donze-Reiner,Teresa - DEL</t>
  </si>
  <si>
    <t>7539012200 - Clifford Harding SBPA Scholar. - Leach,Evan - ZHG</t>
  </si>
  <si>
    <t>7539012210 - Wayland Schatz Memorial - Fuller,Lori - WSM</t>
  </si>
  <si>
    <t>7539012215 - Jesse Silvano Scholarship - Brewster,Mary - ZSV</t>
  </si>
  <si>
    <t>7539012225 - Mewha Scholarship - Coutu,Gary - MWS</t>
  </si>
  <si>
    <t>7539012230 - MBA - WC Chamber Of Commerce - Halsey,Brian - WCS</t>
  </si>
  <si>
    <t>7539012240 - Dr. Mayo Scholarship - Kennedy,John - CMO</t>
  </si>
  <si>
    <t>7539012245 - Clifford DeBaptiste Scholar. - Arriaza,Pablo - ZGX</t>
  </si>
  <si>
    <t>7539012300 - Michael Bannon Fund - Williams,Desha - BAN</t>
  </si>
  <si>
    <t>7539012400 - Boyer Scholarship - Organ - Hanning,Christopher - ZZG</t>
  </si>
  <si>
    <t>7539012475 - J.Peter Adler Award-Theatre - Rovine,Harvey - ZDL</t>
  </si>
  <si>
    <t>7539012500 - Dr. R Sturzebecker Scholarship - Heinerichs,Scott - RSS</t>
  </si>
  <si>
    <t>7539012510 - Vincent Suppan Scholarship - Kim,Sojung - ZVS</t>
  </si>
  <si>
    <t>7539012515 - N Ruth Reed Scholarship - Brenner,James - RRS</t>
  </si>
  <si>
    <t>7539012525 - David Konitzer Memorial Schol. - Stevens,Craig - ZDK</t>
  </si>
  <si>
    <t>7539012530 - Pat Croce Sports Medicine Sch. - Morrrison,Katherine - ZPC</t>
  </si>
  <si>
    <t>7539012977 - Academic Development Prog. - Craig,John - ADG</t>
  </si>
  <si>
    <t>7539012979 - Friar Society Alumni Schol - Villella,John - ZGY</t>
  </si>
  <si>
    <t>7539012981 - Honors Program Scholarship - Dean,Kevin - HOS</t>
  </si>
  <si>
    <t>7539012989 - Charlotte Newcombe Scholarship - Mosvick,Lindsey - CNS</t>
  </si>
  <si>
    <t>7539013000 - Philips Fund Income - Murphy,Todd - PIF</t>
  </si>
  <si>
    <t>7539013300 - Frederick Douglass Society Sch - Villella,John - FDS</t>
  </si>
  <si>
    <t>7539014500 - Athletic General Athletic Assist - Beattie,Terence - AGF</t>
  </si>
  <si>
    <t>7539022026 - Garnet Valley Sch. Dist. Sch. - Fenton,Barbara - GVS</t>
  </si>
  <si>
    <t>7539022100 - Holocaust Studies Scholarship - Friedman,Jonathan - ZIV</t>
  </si>
  <si>
    <t>7539022112 - Relis Brown Memorial - Pisciotta,John - RBB</t>
  </si>
  <si>
    <t>7539022115 - Frank Reynolds Scholarship - Azam,Mahrukh - FRE</t>
  </si>
  <si>
    <t>7539022127 - Reiss Foreign Studies Scholar - Moscatelli,AnneMarie - ZRF</t>
  </si>
  <si>
    <t>7539022133 - Michael Grey Scholarship - Kodosky,Robert - MGS</t>
  </si>
  <si>
    <t>7539022136 - Dr. Albert Filano Scholarship - Glidden,Peter - AFI</t>
  </si>
  <si>
    <t>7539022181 - Pre-Medical Scholarship - Donze-Reiner,Teresa - ZCJ</t>
  </si>
  <si>
    <t>7539022215 - Chief Robert - Vera Valyo Scholarship - Brewster,Mary - ZVA</t>
  </si>
  <si>
    <t>7539022225 - Richard Paciaroni Mem. Schol. - Coutu,Gary - ZPO</t>
  </si>
  <si>
    <t>7539022235 - Debra Ford Marketing Scholar. - Wang,Yong - DFO</t>
  </si>
  <si>
    <t>7539022240 - D.T. Marrone Scholarship - Tomkowicz,Sandra - MAR</t>
  </si>
  <si>
    <t>7539022400 - Michael Falcone Jazz Scholar - Hanning,Christopher - JZS</t>
  </si>
  <si>
    <t>7539022520 - Anne E. Sell Scholarship - Schlamb,Cheryl - ZSL</t>
  </si>
  <si>
    <t>7539022525 - Winifred P. Reeser Scholarship - Stevens,Craig - ZZX</t>
  </si>
  <si>
    <t>7539022981 - Mynn D. White Scholarship - Dean,Kevin - ZGT</t>
  </si>
  <si>
    <t>7539022989 - Jane Swan Scholarship - Mosvick,Lindsey - JSS</t>
  </si>
  <si>
    <t>7539024500 - Baseball Athletic Assist - Men - Beattie,Terence - BAA</t>
  </si>
  <si>
    <t>7539027100 - Leonard Hockensmith Mem. Sch. - Villella,John - ZHK</t>
  </si>
  <si>
    <t>7539032026 - Mazie Hall Scholarship - Fenton,Barbara - ZMH</t>
  </si>
  <si>
    <t>7539032115 - Sartomer Environmental Award - Azam,Mahrukh - ZSJ</t>
  </si>
  <si>
    <t>7539032118 - Carol A. Branca Scholarship - Boyle,Michael - ZDQ</t>
  </si>
  <si>
    <t>7539032127 - Staley Foreign Language - Moscatelli,AnneMarie - SFL</t>
  </si>
  <si>
    <t>7539032133 - Helen Tapper Ivins Scholarship - Kodosky,Robert - ZHI</t>
  </si>
  <si>
    <t>7539032136 - Mathematics Scholarship - Glidden,Peter - MMM</t>
  </si>
  <si>
    <t>7539032181 - General Schol (Pre-Med)-Cap - Donze-Reiner,Teresa - ZGS</t>
  </si>
  <si>
    <t>7539032200 - School Of Bus.&amp; Public Aff Sch - Leach,Evan - BPS</t>
  </si>
  <si>
    <t>7539032300 - Class Of 1927 Tigani - Schol. - Williams,Desha - ZTG</t>
  </si>
  <si>
    <t>7539032400 - Leonard Laubach Scholarship - Hanning,Christopher - ZLL</t>
  </si>
  <si>
    <t>7539032525 - Anne Schaub Mem. Scholarship - Stevens,Craig - SCH</t>
  </si>
  <si>
    <t>7539032981 - Honors Scholarship-Cap - Dean,Kevin - ZHS</t>
  </si>
  <si>
    <t>7539032989 - Institute For Women Fund - Mosvick,Lindsey - IWS</t>
  </si>
  <si>
    <t>7539034500 - Basketball Athletic Assist - Women - Beattie,Terence - WBA</t>
  </si>
  <si>
    <t>7539037100 - Honorable L. Sugerman Scholar. - Villella,John - ZDZ</t>
  </si>
  <si>
    <t>7539042026 - Visiting Scholars - McIlhenny,Daniel  - VIS</t>
  </si>
  <si>
    <t>7539042115 - Virgil Magnuson Chemistry Sch. - Azam,Mahrukh - ZML</t>
  </si>
  <si>
    <t>7539042127 - Latino American Stdt Org (LASO) Scholar - Jaggers,Dametraus  - SSU</t>
  </si>
  <si>
    <t>7539042200 - Thomas Brady Memorial Scholar. - Tomkowicz,Sandra - ZJC</t>
  </si>
  <si>
    <t>7539042300 - Margaret Gontar 1932 Scholar. - Williams,Desha - ZEZ</t>
  </si>
  <si>
    <t>7539042400 - Connie Murray Scholar. - Piano - Hanning,Christopher - ZFQ</t>
  </si>
  <si>
    <t>7539044500 - Basketball Athletic Assistance - Beattie,Terence - BAS</t>
  </si>
  <si>
    <t>7539047100 - WCU Student Assistance - Villella,John - WSA</t>
  </si>
  <si>
    <t>7539052026 - Lang - Northeast High Scholar - Fenton,Barbara - LNE</t>
  </si>
  <si>
    <t>7539052136 - Class Of 1943 Math Scholarship - Glidden,Peter - ZJM</t>
  </si>
  <si>
    <t>7539052200 - Acme Markets Scholarship - Leach,Evan - ZZF</t>
  </si>
  <si>
    <t>7539052300 - John Gontar 1932 Scholarship - Williams,Desha - ZFI</t>
  </si>
  <si>
    <t>7539052525 - Earle Waters Scholarship - Stevens,Craig - ZEW</t>
  </si>
  <si>
    <t>7539054500 - Big John Kizewich FB E-Scholar - Beattie,Terence - ZFX</t>
  </si>
  <si>
    <t>7539057100 - Class Of 1948 Scholarship - Villella,John - ZFT</t>
  </si>
  <si>
    <t>7539062136 - Michael Montemuro Scholarship - Glidden,Peter - ZKM</t>
  </si>
  <si>
    <t>7539062525 - Dept. Of Kinesiology (H&amp;PE) - Stevens,Craig - HPS</t>
  </si>
  <si>
    <t>7539064500 - Carol Eckman MBB E-Scholar - Beattie,Terence - ECK</t>
  </si>
  <si>
    <t>7539072026 - Philadelphia Partner Scholar - Fenton,Barbara - PPS</t>
  </si>
  <si>
    <t>7539072300 - Mary L. Turner Hopkins Award - Williams,Desha - ZMT</t>
  </si>
  <si>
    <t>7539072400 - Presser Scholarship - Hanning,Christopher - PSC</t>
  </si>
  <si>
    <t>7539077100 - Class Of 1937 Scholarship - Villella,John - CLS</t>
  </si>
  <si>
    <t>7539082026 - Schock Scholarship - Fenton,Barbara - SIC</t>
  </si>
  <si>
    <t>7539082300 - Charlotte E. King Scholarship - Williams,Desha - ZCK</t>
  </si>
  <si>
    <t>7539082400 - The Roz Patton Music Scholarships - Hanning,Christopher - ZPK</t>
  </si>
  <si>
    <t>7539087100 - Class Of 1970 Scholarship - Villella,John - CLA</t>
  </si>
  <si>
    <t>7539092026 - W W Smith Scholarship - Fenton,Barbara - WWS</t>
  </si>
  <si>
    <t>7539092300 - Samuel Martin Scholarship - Williams,Desha - ZHF</t>
  </si>
  <si>
    <t>7539094500 - Emil Messikomer MBB E-Scholar - Beattie,Terence - MES</t>
  </si>
  <si>
    <t>7539097100 - Class Of 1957 Scholarship - Villella,John - CSI</t>
  </si>
  <si>
    <t>7539102026 - Young Windows, Inc Scholarship - Fenton,Barbara - YWS</t>
  </si>
  <si>
    <t>7539102300 - Marion Peters Irvin 1923 Schol - Williams,Desha - ZPI</t>
  </si>
  <si>
    <t>7539102400 - School Of Music Scholarship - Hanning,Christopher - SMS</t>
  </si>
  <si>
    <t>7539104500 - Field Hockey Athletic Assist - Women - Beattie,Terence - FHA</t>
  </si>
  <si>
    <t>7539107100 - Class Of 1920 Scholarship - Villella,John - COS</t>
  </si>
  <si>
    <t>7539112026 - University Scholarship - Fenton,Barbara - USC</t>
  </si>
  <si>
    <t>7539112300 - Leah Riddle Scholarship - Williams,Desha - ZZH</t>
  </si>
  <si>
    <t>7539112400 - Everett Shaefer Scholarship - Hanning,Christopher - ZES</t>
  </si>
  <si>
    <t>7539114500 - Football Athletic Assist - Beattie,Terence - FAA</t>
  </si>
  <si>
    <t>7539117100 - Class Of 1938 Scholarship - Villella,John - CCS</t>
  </si>
  <si>
    <t>7539122300 - School Of Ed-Kenny Scholar. - Williams,Desha - SES</t>
  </si>
  <si>
    <t>7539122400 - Charles A. Sprenkle Scholar - Hanning,Christopher - ZCS</t>
  </si>
  <si>
    <t>7539124500 - Gene Davis Memorial FB E-Scholar - Beattie,Terence - GDM</t>
  </si>
  <si>
    <t>7539127100 - Daley Anderson Scholarship - Villella,John - DAS</t>
  </si>
  <si>
    <t>7539132300 - Elva Boyer Chamberlin Scholar - Williams,Desha - CHM</t>
  </si>
  <si>
    <t>7539132400 - James Wells Marching Band - Hanning,Christopher - ZWE</t>
  </si>
  <si>
    <t>7539134500 - Golf Athletic Assist - Men - Beattie,Terence - GAA</t>
  </si>
  <si>
    <t>7539137100 - Timothy Davidson Scholarship - Villella,John - TDS</t>
  </si>
  <si>
    <t>7539142300 - Military Order Purple Heart - Williams,Desha - MOP</t>
  </si>
  <si>
    <t>7539142400 - Sandra A Atkins Scholarship - Hanning,Christopher - ATK</t>
  </si>
  <si>
    <t>7539144500 - Greg Clark Memorial Swim E-Scholarship - Beattie,Terence - CMF</t>
  </si>
  <si>
    <t>7539147100 - F&amp;D Given Miller Scholarship - Villella,John - GMS</t>
  </si>
  <si>
    <t>7539152300 - Childhood Study-Ziegler - Williams,Desha - ZUD</t>
  </si>
  <si>
    <t>7539152400 - Laury S Brokenshire Scholar - Hanning,Christopher - BRK</t>
  </si>
  <si>
    <t>7539154500 - Gymnastics Athletic Assist - Beattie,Terence - WGS</t>
  </si>
  <si>
    <t>7539157100 - F. Beardsley 37 New Jersey Sch - Birch,Jenna - ZNJ</t>
  </si>
  <si>
    <t>7539162400 - Robert L Carl Keyboard Scholar - Hanning,Christopher - CRL</t>
  </si>
  <si>
    <t>7539164500 - Hal Bauer Memorial FB E-Scholar - Beattie,Terence - BMS</t>
  </si>
  <si>
    <t>7539167100 - Edith Harmon Parker Scholar - Villella,John - ZHP</t>
  </si>
  <si>
    <t>7539172400 - Paul E Carson Band Scholarship - Hanning,Christopher - CRS</t>
  </si>
  <si>
    <t>7539174500 - John C Furlow FB E-Scholar - Beattie,Terence - FUR</t>
  </si>
  <si>
    <t>7539182400 - Vincent D Celentano Scholar - Hanning,Christopher - CEL</t>
  </si>
  <si>
    <t>7539184500 - Lacrosse Athletic Assist - Women - Beattie,Terence - WLA</t>
  </si>
  <si>
    <t>7539194500 - Lacrosse Athletic Assist - Men - Beattie,Terence - MLX</t>
  </si>
  <si>
    <t>7539202400 - John T Coates Horn Scholarship - Hanning,Christopher - COA</t>
  </si>
  <si>
    <t>7539204500 - Mel Lorback SOC-M E-Scholar - Beattie,Terence - ZMS</t>
  </si>
  <si>
    <t>7539212400 - Grayson Friday Scholarship - Hanning,Christopher - FRI</t>
  </si>
  <si>
    <t>7539214500 - Ortenzio Family FB E-Scholar - Beattie,Terence - ZXO</t>
  </si>
  <si>
    <t>7539222400 - Miriam Gottlieb Memor Scholar - Hanning,Christopher - MGM</t>
  </si>
  <si>
    <t>7539224500 - Ram Athletic Assoc Scholarship - Beattie,Terence - RAM</t>
  </si>
  <si>
    <t>7539232400 - John Gutscher Music Ed Scholar - Hanning,Christopher - GUT</t>
  </si>
  <si>
    <t>7539234500 - Robert Reese FB-MBB-BB E-Scholar - Beattie,Terence - RRF</t>
  </si>
  <si>
    <t>7539242400 - Arther E Jones Scholarship - Hanning,Christopher - JON</t>
  </si>
  <si>
    <t>7539244500 - Women's Soccer - Endowed Scholarship - Beattie,Terence - ZSC</t>
  </si>
  <si>
    <t>7539252400 - Fritz K Krueger Voice Scholar - Hanning,Christopher - KRU</t>
  </si>
  <si>
    <t>7539254500 - Soccer Athletic Assist - Men - Beattie,Terence - SAA</t>
  </si>
  <si>
    <t>7539262400 - S Powell Middleton Scholar - Hanning,Christopher - MID</t>
  </si>
  <si>
    <t>7539264500 - Softball Athletic Assist - Women - Beattie,Terence - WSS</t>
  </si>
  <si>
    <t>7539272400 - Lloyd C Mitchell Piano Scholar - Hanning,Christopher - MIT</t>
  </si>
  <si>
    <t>7539274500 - Swim &amp; Diving Athletic Assist - Men - Beattie,Terence - MSA</t>
  </si>
  <si>
    <t>7539282400 - Michael Morochko Piano Scholar - Hanning,Christopher - MOR</t>
  </si>
  <si>
    <t>7539284500 - Swim &amp; Diving Athletic Assist - Women - Beattie,Terence - SWA</t>
  </si>
  <si>
    <t>7539292400 - Theodora Pandel Piano Scholar - Hanning,Christopher - PAN</t>
  </si>
  <si>
    <t>7539294500 - Tennis Athletic Assist - Women - Beattie,Terence - TWA</t>
  </si>
  <si>
    <t>7539302400 - Hillary Parry Scholarship - Hanning,Christopher - HIL</t>
  </si>
  <si>
    <t>7539304500 - Tennis Athletic Assist - Men - Beattie,Terence - MTA</t>
  </si>
  <si>
    <t>7539312400 - Lenore Alt Excellence-Leadersh - Hanning,Christopher - SAI</t>
  </si>
  <si>
    <t>7539322400 - Jane E Sheppard Scholarship - Hanning,Christopher - SHE</t>
  </si>
  <si>
    <t>7539332400 - Rob Simon Scholarship - Hanning,Christopher - SIM</t>
  </si>
  <si>
    <t>7539334500 - Volleyball Athletic Assist - Women - Beattie,Terence - VBL</t>
  </si>
  <si>
    <t>7539342400 - Sophomore Music Scholarship - Hanning,Christopher - SOP</t>
  </si>
  <si>
    <t>7539352400 - Freshman String Scholarship - Hanning,Christopher - FSS</t>
  </si>
  <si>
    <t>7539362400 - Harry Wilkinson Scholarship - Hanning,Christopher - WIL</t>
  </si>
  <si>
    <t>7539372400 - Phi Mu Alpha Sinfonia Scholar - Hanning,Christopher - PMA</t>
  </si>
  <si>
    <t>7539382400 - Cavalcade Of Bands Scholarship - Hanning,Christopher - CBS</t>
  </si>
  <si>
    <t>7539392400 - Lois Williams Scholarship Fund - Hanning,Christopher - LWS</t>
  </si>
  <si>
    <t>7539402400 - Joy Vandever Scholarship - Hanning,Christopher - ZJV</t>
  </si>
  <si>
    <t>7539412400 - Donald Rittenhouse Scholarship - Hanning,Christopher - ZIX</t>
  </si>
  <si>
    <t>7539882026 - Vincent &amp; Marie Skahan Scholar - Fenton,Barbara - ZSQ</t>
  </si>
  <si>
    <t>7539892026 - Ruth Zoll Scholarship - Fenton,Barbara - REZ</t>
  </si>
  <si>
    <t>7539902026 - William &amp; Barbara Taylor Schol - Fenton,Barbara - ZTB</t>
  </si>
  <si>
    <t>7539912026 - Presidential Scholarship - Fenton,Barbara - PRS</t>
  </si>
  <si>
    <t>7539922026 - M F Mcilvain Scholarship - Fenton,Barbara - MCL</t>
  </si>
  <si>
    <t>7539932026 - Bonnie Evans Feinberg Scholar - Fenton,Barbara - FEI</t>
  </si>
  <si>
    <t>7539942026 - Evelyn Haldeman Scholarship - Fenton,Barbara - EHS</t>
  </si>
  <si>
    <t>7539952026 - Melvin L Free Scholarship - Fenton,Barbara - FRM</t>
  </si>
  <si>
    <t>7539962026 - Ralph Derubbo Scholarship - Fenton,Barbara - DER</t>
  </si>
  <si>
    <t>7539972026 - Connelly Foundation Scholar. - Fenton,Barbara - ZLY</t>
  </si>
  <si>
    <t>7539982026 - Chester County Scholarship - Fenton,Barbara - CCO</t>
  </si>
  <si>
    <t>7561061010.1 - Project Services II - FDC Labor - Bixby,Gary - GLL</t>
  </si>
  <si>
    <t>7511002106 - Anthropology &amp; Sociology - Wholley,Heather - ANT</t>
  </si>
  <si>
    <t>7511002154 - Youth Empowerment &amp; Urban Community Chng - Ashley,Hannah - YUP</t>
  </si>
  <si>
    <t>7511002175 - Interdisciplinary Studies - Colgan,Ann - LSP</t>
  </si>
  <si>
    <t>7511002275 - Public Policy &amp; Administration - Neale-McFall,Cheryl - PPA</t>
  </si>
  <si>
    <t>7511002540 - Physician Assistant Program - Baker,Amy - SPV</t>
  </si>
  <si>
    <t>7511002900 - Dean - Honors Colleg - Osgood,Jeffery - HOA</t>
  </si>
  <si>
    <t>7511003140 - Payroll - Kleponis,Catherine - PAQ</t>
  </si>
  <si>
    <t>7511003145 - Finance and Business Svcs - Accounting - Kleponis,Catherine - ACG</t>
  </si>
  <si>
    <t>7511003260 - Facilities Design &amp; Construct - Loeper,Jennifer - PLN</t>
  </si>
  <si>
    <t>7511003520 - Risk Management - Beauford,Ryan - PON</t>
  </si>
  <si>
    <t>7511007005 - Cultural Affairs - Villella, John - CRT</t>
  </si>
  <si>
    <t>7511007100 - VP - Development - Villella,John - ALU</t>
  </si>
  <si>
    <t>7511012029 - National Student Exchange - Howard,Angela - NSE</t>
  </si>
  <si>
    <t>7511012335 - Letter of Eligibility CCIU Certification - DWilliams2@wcupa.edu - n/a</t>
  </si>
  <si>
    <t>7511012510 - Speech Clinic - Roman,Aaron - CDC</t>
  </si>
  <si>
    <t>7511022510 - Hearing Clinic - Roman,Aaron - HEC</t>
  </si>
  <si>
    <t>7511112200 - CBPM Match - Clean Slate - Saboe,Matt - COZ</t>
  </si>
  <si>
    <t>7511162960 - Teach, Learn, Assess Center - Bennett,Nicole - TLA</t>
  </si>
  <si>
    <t>7511312026 - DC-CAP Scholarship - McIlhenny,Daniel - n/a</t>
  </si>
  <si>
    <t>7511992275 - Public Policy &amp; Admin - Philadedelphia - Neale-McFall,Cheryl - PPE</t>
  </si>
  <si>
    <t>7511993100 - SAP Student Payroll Default - Kleponis,Catherine - FWO</t>
  </si>
  <si>
    <t>7512824200 - AVP SA - Spirit &amp; Traditions One-Time - Hinkle,Sara - ONT</t>
  </si>
  <si>
    <t>7513012150 - BIO MED FD 5YR - Huang,Zhongping - BMB</t>
  </si>
  <si>
    <t>7513032275 - PRG22-Kline,Angela - Kline,Angela - PPB</t>
  </si>
  <si>
    <t>7513032435 - PRG22-Marinescu,O - Marinescu,Ovidiu - BPB</t>
  </si>
  <si>
    <t>7513042535 - PRG22-Davidson,P - Davidson,P - NUC</t>
  </si>
  <si>
    <t>7513062305 - PRG22-Wozniak,Jason - Wozniak,Jason - SEA</t>
  </si>
  <si>
    <t>7513092520 - PRG22-Meehan,Carolyn - Meehan,Carolyn - NUB</t>
  </si>
  <si>
    <t>7513102133 - PRG22-Fournier,Eric - Fournier,Eric - HIB</t>
  </si>
  <si>
    <t>7513102220 - PRG22-Zheng, Dazhi - Zheng,Dazhi - ECA</t>
  </si>
  <si>
    <t>7513112245 - PRG22-Deedat,Hadih - Deedat,Hadih - SWB</t>
  </si>
  <si>
    <t>7513112515 - PRG22-Tinago,C - Tinago,C - HEB</t>
  </si>
  <si>
    <t>7513122515 - PRG22-Sunger,Neha - Sunger,Neha - HED</t>
  </si>
  <si>
    <t>7513132515 - PRG22-Stone,Ramona - Stone,Ramona - HEE</t>
  </si>
  <si>
    <t>7513142142 - PRG22-Mitchell,B - Mitchell,Brandon - PHN</t>
  </si>
  <si>
    <t>7513222145 - PRG22-Breit,Kristen - Breit,Kristen - PSA</t>
  </si>
  <si>
    <t>7513272112 - PRG22-Donze-ReinerT - Donze-Reiner,Teresa - BIB</t>
  </si>
  <si>
    <t>7513282112 - PRG22-Chambers,B - Chambers,B - BIC</t>
  </si>
  <si>
    <t>7513872500 - FD - CHS New Hire - FY 2022-2023 - Heinerichs,Scott - JFC</t>
  </si>
  <si>
    <t>7515021190 - COVID-19 PDE GEERF2 Grant - Small,Brenda - PPZ</t>
  </si>
  <si>
    <t>7515023500 - Public Safey - Vehicle Replacement - Stevenson,Raymond - n/a</t>
  </si>
  <si>
    <t>7515043100 - COVID INSTITUTIONAL CARES HEERF3 - Small,Brenda - VIZ</t>
  </si>
  <si>
    <t>7515061300 - 150th Anniv. Diversity Speaker Series - Robinson,Tracey - AFB</t>
  </si>
  <si>
    <t>7515091300 - Global Music Residency Program - Lee,Hayoung Heidi - AFC</t>
  </si>
  <si>
    <t>7515141300 - Exploring issues of inclusion - Aptowicz,Kevin - AFD</t>
  </si>
  <si>
    <t>7515151300 - Anti-Racism Working Group - Ocean,Mia - AFG</t>
  </si>
  <si>
    <t>7515161300 - Animated Case based Studies in Teaching - McGinley,Vicki - AFJ</t>
  </si>
  <si>
    <t>7516015062 - IT Infrastructure -IST - Singh,Jatinder - n/a</t>
  </si>
  <si>
    <t>7516025062 - Software/License/Maintenance Renewal-IST - Singh,Jatinder - n/a</t>
  </si>
  <si>
    <t>7516035062 - Classroom AV - IST - Singh,Jatinder - n/a</t>
  </si>
  <si>
    <t>7516045062 - Emerging Tech./Capital Projects - IST - Singh,Jatinder - n/a</t>
  </si>
  <si>
    <t>7516075062 - Bloomberg Terminal - ECO/FIN - Singh,Jatinder - n/a</t>
  </si>
  <si>
    <t>7516085062 - ESRI - GEO - Singh,Jatinder - n/a</t>
  </si>
  <si>
    <t>7516105062 - Electronic Record Keeping Sftw - PSY - Singh,Jatinder - n/a</t>
  </si>
  <si>
    <t>7516125062 - Smarthinking - LARC - Singh,Jatinder - n/a</t>
  </si>
  <si>
    <t>7516135062 - Database/Subscriptions - LIB - Singh,Jatinder - n/a</t>
  </si>
  <si>
    <t>7516165016 - TF - Digital Media Technology - Singh,JT - TFD</t>
  </si>
  <si>
    <t>7517002190 - West Chester Writing Project (WCWP) - Schmidt,Pauline - WRT</t>
  </si>
  <si>
    <t>7517014100 - Alcohol Fines and Lifeskills - Brenner,Christine - LFS</t>
  </si>
  <si>
    <t>7517014500 - Athl CB Athletic Training - Beattie,Terence - ATR</t>
  </si>
  <si>
    <t>7517022029 - NSE Fee - Howard,Angela - NFE</t>
  </si>
  <si>
    <t>7517024500 - Athl CB Baseball - Beattie,Terence - BSB</t>
  </si>
  <si>
    <t>7517034500 - Athl CB Basketball - Men - Beattie,Terence - BSK</t>
  </si>
  <si>
    <t>7517044500 - Athl CB Basketball - Women - Beattie,Terence - BKW</t>
  </si>
  <si>
    <t>7517054500 - Athl CB Cheerleading - Beattie,Terence - CHR</t>
  </si>
  <si>
    <t>7517064500 - Athl CB Cross Country - Beattie,Terence - CRC</t>
  </si>
  <si>
    <t>7517084500 - Athl CB Field Hockey - Beattie,Terence - FLD</t>
  </si>
  <si>
    <t>7517094500 - Athl CB Football - Beattie,Terence - FTB</t>
  </si>
  <si>
    <t>7517114500 - Athl CB Golf - Men - Beattie,Terence - GOL</t>
  </si>
  <si>
    <t>7517124500 - Athl CB Gymnastics - Beattie,Terence - GYW</t>
  </si>
  <si>
    <t>7517132015 - Rafiki Africa Foundation Kenya Program - Howard,Angela - KEN</t>
  </si>
  <si>
    <t>7517144500 - Athl CB Lacrosse - Women - Beattie,Terence - LCW</t>
  </si>
  <si>
    <t>7517154500 - Athl CB Soccer - Men - Beattie,Terence - SCR</t>
  </si>
  <si>
    <t>7517164500 - Athl CB Soccer - Women - Beattie,Terence - WMS</t>
  </si>
  <si>
    <t>7517174500 - Athl CB Softball - Beattie,Terence - SFT</t>
  </si>
  <si>
    <t>7517184500 - Athl CB Swimming - Beattie,Terence - SWM</t>
  </si>
  <si>
    <t>7517204500 - Athl CB Tennis - Men - Beattie,Terence - TEN</t>
  </si>
  <si>
    <t>7517214500 - Athl CB Tennis - Women - Beattie,Terence - TNW</t>
  </si>
  <si>
    <t>7517224500 - Athl CB Track and Field - Men - Beattie,Terence - TRK</t>
  </si>
  <si>
    <t>7517234500 - Athl CB Track and Field - Women - Beattie,Terence - TFW</t>
  </si>
  <si>
    <t>7517242010 - IDC - Communicative Disorders - Kim, So Jung - CDS</t>
  </si>
  <si>
    <t>7517242011 - IDC - Mitchell, Brandon - Mitchell,Brandon - 0</t>
  </si>
  <si>
    <t>7517244500 - Athl CB Volleyball - Women - Beattie,Terence - VLB</t>
  </si>
  <si>
    <t>7517254500 - Athl CB Golf - Women - Beattie,Terence - GOF</t>
  </si>
  <si>
    <t>7517262011 - IDC - Li, Rui - Li,Rui - IDB</t>
  </si>
  <si>
    <t>7517264500 - Athl CB Rugby - Women - Beattie,Terence - RGB</t>
  </si>
  <si>
    <t>7517272011 - IDC - Sowa, Jessica - Sowa,Jessica - IDD</t>
  </si>
  <si>
    <t>7517282011 - IDC - Grillo,Liz - Grillo,Elizabeth - IDE</t>
  </si>
  <si>
    <t>7517292011 - IDC - Saboe,Matt - Saboe,matt - IDF</t>
  </si>
  <si>
    <t>7517312015 - ELS Language Center - SS - Howard,Angela - LCE</t>
  </si>
  <si>
    <t>7517692015 - iSURI - Howard,Angela - ISA</t>
  </si>
  <si>
    <t>7518022960 - College Autism Readiness Retreat 2 - CFishbaugh@wcupa.edu - AUE</t>
  </si>
  <si>
    <t>7519012133 - PASSHE FPDC Soviet Adventures - LKirschenb@wcupa.edu - HIA</t>
  </si>
  <si>
    <t>7519012415 - PASSHE FPDC Music Therapy Ed Disability - AGuerriero@wcupa.edu - MUB</t>
  </si>
  <si>
    <t>7519032136 - PASSHE FPDC Mathematical Content Knowldg - BSwartz@wcupa.edu - MAA</t>
  </si>
  <si>
    <t>7519042145 - PASSHE FPDC Pharmacokinetic/Dose Respons - KBreit@wcupa.edu - PDI</t>
  </si>
  <si>
    <t>7519052106 - PASSHE FPDC Food Security and Health - Wholley,Heather - YJI</t>
  </si>
  <si>
    <t>7521214110 - RH Services - Rocco,Denine - XJK</t>
  </si>
  <si>
    <t>7521214111 - RH Student Conduct - Brenner,Christina - XOW</t>
  </si>
  <si>
    <t>7521214140 - RH AVP &amp; Dean of Students - Rocco,Denine - XJN</t>
  </si>
  <si>
    <t>7521293240 - RH USH Utilities - Lattanze,John - XCK</t>
  </si>
  <si>
    <t>7521293500 - RH USH PS_Patrol - Stevenson,Ray - XCG</t>
  </si>
  <si>
    <t>7521293510 - RH USH PS_Security - Stevenson,Ray - XCH</t>
  </si>
  <si>
    <t>7521294105 - RH USH Administration - Wrightstone,Melissa - XCL</t>
  </si>
  <si>
    <t>7521294110 - RH USH Services - Wrightstone, Melissa - XCI</t>
  </si>
  <si>
    <t>7521295025 - RH USH Information Tech - Partridge,Kevin - XCJ</t>
  </si>
  <si>
    <t>7533022500 - Dean-School Of Health Sciences - Adams,Linda - ZGV</t>
  </si>
  <si>
    <t>7533022970 - Ram Initiative - Commisso,Colleen - XZH</t>
  </si>
  <si>
    <t>7533027005 - Visiting Artists-Restricted - Villella,John - XZZ</t>
  </si>
  <si>
    <t>7533032525 - Special Phys. Activity Program - Foster,Elizabeth - ZAP</t>
  </si>
  <si>
    <t>7533072525 - Camp Abilities - Foster,Elizabeth - XZE</t>
  </si>
  <si>
    <t>7534012015 - Peace Corps Campus Recruitment - Howard,Angela - YFI</t>
  </si>
  <si>
    <t>7534032100 - NSF RUI Microcosm Based Study - Mitchell,Brandon - YIF</t>
  </si>
  <si>
    <t>7534032225 - NSF TU Climate Readiness Planning Tool - Heckert,Megan - GEA</t>
  </si>
  <si>
    <t>7534042250 - HRSA Beh Health Workforce Education 2 - Tennille,Julie - SWE</t>
  </si>
  <si>
    <t>7534052142 - NSF RUI Next Generation Light-Emitters - Mitchell,Brandon - PHR</t>
  </si>
  <si>
    <t>7534262130 - NASA PSU PA Space Grant Consortium - Hilliker,Joby - PHG</t>
  </si>
  <si>
    <t>7534322112 - ONR UVA Flexible Propulsors Swimming 3 - FFish@wcupa.edu - YJW</t>
  </si>
  <si>
    <t>7534332112 - ONR Sea Turtle Robot - Fish,Frank - BID</t>
  </si>
  <si>
    <t>7535022220 - WCU Fdn / NVF Clean Slate Initative - Saboe,Matt - ECB</t>
  </si>
  <si>
    <t>7535032225 - Phila Heat-Reduction Capacity Analysis - Heckert,Megan - YBN</t>
  </si>
  <si>
    <t>7535082145 - APPIC Psychologists HEAL - Grassetti,Stevie - n/a</t>
  </si>
  <si>
    <t>7535082535 - Cystic Fibrosis Foodways Identified - Golmohamadi,Amir - NUD</t>
  </si>
  <si>
    <t>7535152515 - Hamilton Health Perinatal Project - Baba,Zeinab - MIO</t>
  </si>
  <si>
    <t>7535162112 - ASCB Nematode Hunters - Sowa,Jessica - BIA</t>
  </si>
  <si>
    <t>7536037000 - WedNet 2021-2022 - Jenkins,Eileen - n/a</t>
  </si>
  <si>
    <t>7536042305 - PAsmart K-12 Computer Sci &amp; STEM Educ - Morgan,Paul - SEB</t>
  </si>
  <si>
    <t>7539212026 - PHEAA Military Family Eduation Program - McIlhenny,Daniel - n/a</t>
  </si>
  <si>
    <t>Position #:</t>
  </si>
  <si>
    <t>Clerical Assistant 1</t>
  </si>
  <si>
    <t>Clerical Assistant 2</t>
  </si>
  <si>
    <t>Clerical Assistant 3</t>
  </si>
  <si>
    <t>New and Interim Assignments</t>
  </si>
  <si>
    <t>7511001003 - Information Center - Fahey,Megan - RSR</t>
  </si>
  <si>
    <t>7511002000 - VP - Academic Affairs - Provost - Bernotsky,Lorraine - PVS</t>
  </si>
  <si>
    <t>7511002004 - AP for Academic Affairs - Auld,Josh - APA</t>
  </si>
  <si>
    <t>7511002015 - Global Engagement Office - Howard,Angela - IPS</t>
  </si>
  <si>
    <t>7511002145 - Psychology - Johnson,Vanessa - PSY</t>
  </si>
  <si>
    <t>7511002335 - Educational Leadership &amp; Higher Ed Admin - Hodes,Jacqueline - EDL</t>
  </si>
  <si>
    <t>7511002600 - Dean Graduate Studies-Research - Calvano,Lisa - DGR</t>
  </si>
  <si>
    <t>7511002940 - Library Administration - Osgood,Jeffrey - LIB</t>
  </si>
  <si>
    <t>7511002942 - Acquistions - Osgood,Jeffrey - ACQ</t>
  </si>
  <si>
    <t>7511002950 - Continuing Resources - Osgood,Jeffrey - SER</t>
  </si>
  <si>
    <t>7511002970 - University College - Craig,John - CAE</t>
  </si>
  <si>
    <t>7511002971 - Educational Development Services - Bunner,Marie - EDS</t>
  </si>
  <si>
    <t>7511002972 - ROTC Military Science - Craig,John - RTC</t>
  </si>
  <si>
    <t>7511002977 - Academic Success Program - Bunner,Marie - ADP</t>
  </si>
  <si>
    <t>7511003000 - VP - Finance &amp; Administration - Murphy,Todd - FIS</t>
  </si>
  <si>
    <t>7511003251 - Environmental Health and Safety - Ludwig,Gary - ENV</t>
  </si>
  <si>
    <t>7511004000 - VP - Student Affairs - Adkins,Tabetha - STU</t>
  </si>
  <si>
    <t>7511004105 - Dowdy Multicultural Center - Lacayo,Martin - MAF</t>
  </si>
  <si>
    <t>7511004135 - Student Leadership Program - Tobin,Leah - SLE</t>
  </si>
  <si>
    <t>7511005021 - OneSIS Implementation - Jerabek,Megan - SIS</t>
  </si>
  <si>
    <t>7511006000 - VP - Advancement &amp; External Affairs - Davenport,Zeb - EXO</t>
  </si>
  <si>
    <t>7511009000 - VP - Diversity, Equity &amp; Inclusion - Robinson,Tracey - DEI</t>
  </si>
  <si>
    <t>7511012950 - Preservation - Osgood,Jeffrey - BND</t>
  </si>
  <si>
    <t>7511022970 - Learning Communities Project - Craig,John - LCP</t>
  </si>
  <si>
    <t>7511024200 - Spirits and Traditions - Hinkle,Sara - SPQ</t>
  </si>
  <si>
    <t>7511032970 - Student Retention Committee - Craig,John - SRC</t>
  </si>
  <si>
    <t>7511062970 - Brother to Brother - D'Arcangelo, Diane - BTB</t>
  </si>
  <si>
    <t>7511072600 - Graduate Assistantship - Calvano,Lisa - GSO</t>
  </si>
  <si>
    <t>7511073500 - Training and Professional Development - Stevenson,Ray - POT</t>
  </si>
  <si>
    <t>7511076000 - VP-Adv and Ext Affairs Discretionary - Davenport,Zeb - AEA</t>
  </si>
  <si>
    <t>7511081300 - Multicultural Faculty Commission - Zhu,Lei - MUL</t>
  </si>
  <si>
    <t>7511092600 - Graduate Assistants - Purchased - Calvano,Lisa - GAP</t>
  </si>
  <si>
    <t>7511094000 - VPSA - Discretionary - Adkins,Tabetha - KPU</t>
  </si>
  <si>
    <t>7511112020 - Nursing Building - Rental Funds - Scanlon,Robert - ENT</t>
  </si>
  <si>
    <t>7511134000 - Student Develop_Involvement - D'Arcangelo, Diane - SDI</t>
  </si>
  <si>
    <t>7511194000 - Championship Funds - Adkins,Tabetha - CHP</t>
  </si>
  <si>
    <t>7511292960 - Student Success Center - Osgood,Jeffery - SSD</t>
  </si>
  <si>
    <t>7511992118 - PHILA Communication Studies - Boyle,Michael - PCS</t>
  </si>
  <si>
    <t>7511992246 - PHILA UG Social Work Field Practicum - Davis,Cornell - SZZ</t>
  </si>
  <si>
    <t>7512012942 - Library - ES - Osgood,Jeffrey - LES</t>
  </si>
  <si>
    <t>7512015021 - OneSIS Implementation - One Time - Jerabek,Megan - SIB</t>
  </si>
  <si>
    <t>7512804105 - Multicultural Center One-Time - D'Arcangelo, Diane - MCO</t>
  </si>
  <si>
    <t>7512804115 - Service Learning One-Time - Jacobson,Seth - ONC</t>
  </si>
  <si>
    <t>7512804135 - Student Leadership Program One-Time - Tobin,Leah - OND</t>
  </si>
  <si>
    <t>7512804230 - Career Development One-Time - Long,Jennifer - ONG</t>
  </si>
  <si>
    <t>7513012710 - FD - Conducting and Ensembles - Yozviak,Andrew - ENB</t>
  </si>
  <si>
    <t>7513012715 - FD - Vocal and Keyboard Music - Bullock,Emily - VOA</t>
  </si>
  <si>
    <t>7513042275 - FD Amanda Olejarski Branch Mileage - Olejarski,Amanda - PPG</t>
  </si>
  <si>
    <t>7513112225 - Sustainability Grant FY22 - Kim - Kim,Jongwoong - FAW</t>
  </si>
  <si>
    <t>7513132106 - Sustainability Grant FY22 - Richman - Richman,AlizaD. - UBT</t>
  </si>
  <si>
    <t>7513152440 - PRG22-Silverman, A - Silverman,Adam - MCB</t>
  </si>
  <si>
    <t>7513862981 - FD - Honors New Hire - FY 2023-2024 - Dean,Kevin - HOB</t>
  </si>
  <si>
    <t>7513882335 - FD - Educ Leadership &amp; Higher Ed Admin - Hodes,Jacqueline - EDB</t>
  </si>
  <si>
    <t>7513882385 - FD - Secondary Education - Renzi,Laura - SCF</t>
  </si>
  <si>
    <t>7513882415 - FD - Music Education - Major,Marci - MUD</t>
  </si>
  <si>
    <t>7513882435 - FD - Instrumental Music - Sorrentino,Ralph - INN</t>
  </si>
  <si>
    <t>7513882440 - FD -Music Theory, History, &amp; Composition - Silverman,Adam - MCD</t>
  </si>
  <si>
    <t>7514072940 - Library Staff Development - HD - Osgood,Jeffrey - HDS</t>
  </si>
  <si>
    <t>7514102970 - University College Staff Development - Craig,John - CAA</t>
  </si>
  <si>
    <t>7515012970 - URM Ambassador Program - Craig,John - AMD</t>
  </si>
  <si>
    <t>7515014125 - IHW COVID Testing - Adkins,Tabetha - WEF</t>
  </si>
  <si>
    <t>7515015021 -  OneSIS Training Costs - Jerabek,Megan - SIA</t>
  </si>
  <si>
    <t>7515017000 - WCU 150th Anniversary - Villella,John - UAB</t>
  </si>
  <si>
    <t>7515024105 - URM Dowdy Multicultural Center - D'Arcangelo, Diane - DOM</t>
  </si>
  <si>
    <t>7515024115 - SPRC - Volunteer Service Improvement - Jacobson,Seth - VSI</t>
  </si>
  <si>
    <t>7515074000 - Multicultural Student Summit - D'Arcangelo, Diane - MSU</t>
  </si>
  <si>
    <t>7515082300 - WCU Match for HRSA 2 Grant-Tennille - Tennille,Julie - ARX</t>
  </si>
  <si>
    <t>7515082500 - CHS Outreach - IN - Blue,Amanda - HAD</t>
  </si>
  <si>
    <t>7515112960 - Moon Shot for Equity - Osgood,Jeffery - MSE</t>
  </si>
  <si>
    <t>7515132960 - FYE - First Year Experience Program - Mrkich,Shannon - FYO</t>
  </si>
  <si>
    <t>7516015063 - IT Infrastructure-IST - Singh,Jatinder - n/a</t>
  </si>
  <si>
    <t>7516025063 - Software/License/Maintenance-IST - Singh,Jatinder - n/a</t>
  </si>
  <si>
    <t>7516035063 - Classroom AV Upgrades-IST - Singh,Jatinder - n/a</t>
  </si>
  <si>
    <t>7516045063 - New &amp; Emerging Tech/Capital Projects-IST - Singh,Jatinder - n/a</t>
  </si>
  <si>
    <t>7516055063 - Wacom KP504E Pro 2 Pens-ART - Singh,Jatinder - n/a</t>
  </si>
  <si>
    <t>7516065063 - Wacom Pro Digital Graphic Tablet-ART - Singh,Jatinder - n/a</t>
  </si>
  <si>
    <t>7516075063 - Epson Expression Graphic Art Scanner-ART - Singh,Jatinder - n/a</t>
  </si>
  <si>
    <t>7516085063 - iMACs for Brandywine Editing lab-COM - Singh,Jatinder - n/a</t>
  </si>
  <si>
    <t>7516095063 - Sennheiser MKE Shotgun Microphone-COM - Singh,Jatinder - n/a</t>
  </si>
  <si>
    <t>7516105063 - Video/Photography Kits-ENG - Singh,Jatinder - n/a</t>
  </si>
  <si>
    <t>7516115063 - Bloomberg Terminals-ECO/FIN - Singh,Jatinder - n/a</t>
  </si>
  <si>
    <t>7516125063 - ESRI-GIS - Singh,Jatinder - n/a</t>
  </si>
  <si>
    <t>7516135063 - Compustat/WRDS-ACC - Singh,Jatinder - n/a</t>
  </si>
  <si>
    <t>7516145063 - Anthology Assessment Licenses-EPP - Singh,Jatinder - n/a</t>
  </si>
  <si>
    <t>7516155063 - Theravue Simulation Software-CEE - Singh,Jatinder - n/a</t>
  </si>
  <si>
    <t>7516162940 - TF - Library - Osgood,Jeffrey - TFI</t>
  </si>
  <si>
    <t>7516162944 - TF - Cataloging - Processing - Osgood,Jeffrey - TFM</t>
  </si>
  <si>
    <t>7516165063 - Teaching Channel Subscription-EPP - Singh,Jatinder - n/a</t>
  </si>
  <si>
    <t>7516175063 - STEM Package-EPP - Singh,Jatinder - n/a</t>
  </si>
  <si>
    <t>7516185063 - Rec 311 AV Refresh-EPP - Singh,Jatinder - n/a</t>
  </si>
  <si>
    <t>7516195063 - Autoclave - ENV - Singh,Jatinder - n/a</t>
  </si>
  <si>
    <t>7516205063 - Sim NewB-NUR - Singh,Jatinder - n/a</t>
  </si>
  <si>
    <t>7516215063 - Nursing Anne-NUR - Singh,Jatinder - n/a</t>
  </si>
  <si>
    <t>7516225063 - CO2 Incubator/Safety Cabinet-CHE - Singh,Jatinder - n/a</t>
  </si>
  <si>
    <t>7516235063 - GitLab-CSC - Singh,Jatinder - n/a</t>
  </si>
  <si>
    <t>7516245063 - Doppler Profiler-ESS - Singh,Jatinder - n/a</t>
  </si>
  <si>
    <t>7516255063 - Hopper Cluster Expansion-MAT - Singh,Jatinder - n/a</t>
  </si>
  <si>
    <t>7516265063 - Hall Effect-PHY - Singh,Jatinder - n/a</t>
  </si>
  <si>
    <t>7516275063 - Elec. Health Record License Fee-PSY - Singh,Jatinder - n/a</t>
  </si>
  <si>
    <t>7516285063 - Steromicroscope Set-BIO - Singh,Jatinder - n/a</t>
  </si>
  <si>
    <t>7516295063 - WCU Online Registration-LARC - Singh,Jatinder - n/a</t>
  </si>
  <si>
    <t>7516305063 - Smarthinking Online Tutoring-LARC - Singh,Jatinder - n/a</t>
  </si>
  <si>
    <t>7516315063 - Clockwork-OSSD - Singh,Jatinder - n/a</t>
  </si>
  <si>
    <t>7516325063 - Databases-LIB - Singh,Jatinder - n/a</t>
  </si>
  <si>
    <t>7516335063 - Hardware-MCH - Singh,Jatinder - n/a</t>
  </si>
  <si>
    <t>7516345063 - Software-MCH - Singh,Jatinder - n/a</t>
  </si>
  <si>
    <t>7516355063 - Laptops-MCH - Singh,Jatinder - n/a</t>
  </si>
  <si>
    <t>7516365063 - Big Interview-CDC - Singh,Jatinder - n/a</t>
  </si>
  <si>
    <t>7516375063 - Focus 2-CDC - Singh,Jatinder - n/a</t>
  </si>
  <si>
    <t>7517004125 - Health Center - Burress,Landrus - INF</t>
  </si>
  <si>
    <t>7517004128 - Counseling Center - Daltry,Rachel - CCR</t>
  </si>
  <si>
    <t>7517012150 - Zhongping Huang ORSP Research Funds - Huang,Zhongping - HOV</t>
  </si>
  <si>
    <t>7517014125 - Emergency Medical Services - Burress,Landrus - EMS</t>
  </si>
  <si>
    <t>7517014250 - Orientation - Self-Support - Zgleszewski, Devan - XXX</t>
  </si>
  <si>
    <t>7517043200 - 220 E. Rosedale - Bixby,Gary - MRT</t>
  </si>
  <si>
    <t>7517044125 - Wellness Center - Trogus,Jayme - WEL</t>
  </si>
  <si>
    <t>7517054125 - Center for Women and Gender Equity - Alcidonis,Sendy - WMC</t>
  </si>
  <si>
    <t>7517064125 - Assistant VP Student Affairs - SS - Adkins,Tabetha - ADH</t>
  </si>
  <si>
    <t>7517092500 - CHS Outreach Activities - Heinerichs,Scott - HSO</t>
  </si>
  <si>
    <t>7518032960 - College Autism Readiness Retreat 3 - Fishbaugh,Cherie - AUF</t>
  </si>
  <si>
    <t>7518042960 - HYPE Summer 1/10 days - Fishbaugh,Cherie - AUG</t>
  </si>
  <si>
    <t>7518052960 - HYPE Summer 2/12 day camp - Fishbaugh,Cherie - AUH</t>
  </si>
  <si>
    <t>7518092400 - Samuel Barber Summer Institute - Hanning,Chris - BRS</t>
  </si>
  <si>
    <t>7518214500 - Track-Cross Country Summer Camp - Beattie,Terence - TRC</t>
  </si>
  <si>
    <t>7519012440 - FPDC- Lee, HaYoung - Lee,HaYoung - MCE</t>
  </si>
  <si>
    <t>7519012535 - FPDC- Davidson, P. - Davidson,Patricia - NUE</t>
  </si>
  <si>
    <t>7519022325 - FPDC- Lightner - Lightner,Sarah - YGM</t>
  </si>
  <si>
    <t>7519102112 - FPDC- Chambers - Chambers,Benjamin - YKB</t>
  </si>
  <si>
    <t>7521213251 - RH EHS - Ludwig,Gary - RER</t>
  </si>
  <si>
    <t>7521214130 - RH Leadership Program - Rocco,Denine - XJM</t>
  </si>
  <si>
    <t>7522223251 - Dining EHS - Ludwig,Gary - REU</t>
  </si>
  <si>
    <t>7523233251 - Sykes EHS - Ludwig,Gary - REW</t>
  </si>
  <si>
    <t>7523234320 - Sykes Off-Campus &amp; Commuter Services - McCarthy,Alexis - XJY</t>
  </si>
  <si>
    <t>7524243251 - RC EHS - Ludwig,Gary - REX</t>
  </si>
  <si>
    <t>7533012118 - ABC Communications - Boyle,Michael - ABC</t>
  </si>
  <si>
    <t>7533012600 - Graduate Studies Benefit Fund - Calvano,Lisa - ZDJ</t>
  </si>
  <si>
    <t>7533014105 - WCUF LDMC Endowment Programming - D'Arcangelo, Diane - LDM</t>
  </si>
  <si>
    <t>7533014220 - Leadership Development Center - D'Arcangelo,Diane - ZCV</t>
  </si>
  <si>
    <t>7533014230 - Career Development Fund - Long,Jennifer - ZCA</t>
  </si>
  <si>
    <t>7533022124 - English Fund - Revenue - Hurt,Erin - ZEN</t>
  </si>
  <si>
    <t>7533022145 - Psychology - Restricted - Johnson,Vanessa - PDF</t>
  </si>
  <si>
    <t>7533022940 - University Libraries - Osgood,Jeffrey - ZGL</t>
  </si>
  <si>
    <t>7533023100 - WCU Restricted Clearing Acct - Westervelt,Lisa - RCL</t>
  </si>
  <si>
    <t>7533032940 - Gilbert &amp; Sullivan Collection - Osgood,Jeffrey - GSS</t>
  </si>
  <si>
    <t>7533042940 - Friends Of The Library - Osgood,Jeffrey - FLB</t>
  </si>
  <si>
    <t>7533052940 - Elsie Ziegler Memorial Fund - Osgood,Jeffrey - ZIE</t>
  </si>
  <si>
    <t>7533062940 - Library Fund - Osgood,Jeffrey - ZJL</t>
  </si>
  <si>
    <t>7533144500 - Golf Fund - Beattie,Terence - GLF</t>
  </si>
  <si>
    <t>7533152500 - Mental Health First Aid - Heinerichs,Scott - XZJ</t>
  </si>
  <si>
    <t>7533372112 - Triano- Chambers - Chambers,Ben - TMV</t>
  </si>
  <si>
    <t>7534012990 - DOE PA Alliance for Design of OPen Txtbk - Drumm,Marc - DSB</t>
  </si>
  <si>
    <t>7534022385 - NSF Teaching Prac thru Video - Criswell,Brett - NOZ</t>
  </si>
  <si>
    <t>7534032385 - NSF-Improving STEM Ed thru a Teacher Res - Ilaria,Daniel - NOX</t>
  </si>
  <si>
    <t>7534032510 - NIH Improving Efficacy of Voice Therapy - Grillo,Elizabeth - YJY</t>
  </si>
  <si>
    <t>7534082145 - HRSA-Graduate Psychology Ed Program - Clarke,Angela - KMI</t>
  </si>
  <si>
    <t>7534092145 - Arts for Learning Maryland-Subaward - Brown,Eleanor - KMK</t>
  </si>
  <si>
    <t>7534342112 - NSF-BRC-BIO Discovery of Pathogens - Sowa,Jessica - BIE</t>
  </si>
  <si>
    <t>7535012210 - 2022 PwC INQuires-PWC LLP - Fuller,Lori - CAN</t>
  </si>
  <si>
    <t>7535022525 - CCDSIG Adapted Nutrition Fitness and PE - Foster,Elizabeth - YGL</t>
  </si>
  <si>
    <t>7535032305 - OSU-Spencer Fndtn-Against Racial Essent - Mohajeri,Orkideh - YJZ</t>
  </si>
  <si>
    <t>7535042305 - ACPA Emerging Scholars Program - Mohajeri,Orkideh - YKA</t>
  </si>
  <si>
    <t>7535042981 - IFYC Faith in the Vaccine - Wooten,Zachary - HOO</t>
  </si>
  <si>
    <t>7535052981 - IFYC-Faith &amp; Health Stipend - Wooten,Zachary - HOP</t>
  </si>
  <si>
    <t>7535062124 - Teagle Comm Learning - Ashley,Hannah - CLG</t>
  </si>
  <si>
    <t>7535102145 - The Omnia Group Agreement - Mishra,Vipanchi - YJX</t>
  </si>
  <si>
    <t>7535112145 - Settlement Music School - NEA Match - Brown,Eleanor - PSJ</t>
  </si>
  <si>
    <t>7536032145 - Red Clay Consolidated School District - Grassetti,Stevie - YYD</t>
  </si>
  <si>
    <t>7536094125 - PLCB-Reduce Underage Drinking Grant - Trogus,Jayme - DRK</t>
  </si>
  <si>
    <t>7536182977 - ACT 101 2022-2023 - Bunner,Marie - ACL</t>
  </si>
  <si>
    <t>7539014105 - Caliph Campbell Scholarship - D'Arcangelo, Diane - ZAL</t>
  </si>
  <si>
    <t>7539314500 - Track &amp; Cross Country Ath Assist- Women - Beattie,Terence - TFA</t>
  </si>
  <si>
    <t>7539324500 - Track &amp; Cross Country Ath Assist- Men - Beattie,Terence - MFA</t>
  </si>
  <si>
    <t>08-09-2022</t>
  </si>
  <si>
    <t>SECTION 3: Division Budget Review &amp; VP Approval</t>
  </si>
  <si>
    <t>Vice President Approval:</t>
  </si>
  <si>
    <t>SECTION 5:  EVP Approval</t>
  </si>
  <si>
    <t>As of 5/30/2024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</si>
</sst>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
    <numFmt numFmtId="165" formatCode="[$$-409]#,##0.00_);\([$$-409]#,##0.00\)"/>
    <numFmt numFmtId="166" formatCode="0.0"/>
  </numFmts>
  <fonts count="58">
    <font>
      <sz val="10"/>
      <name val="Arial"/>
    </font>
    <font>
      <sz val="11"/>
      <color theme="1"/>
      <name val="Calibri"/>
      <family val="2"/>
      <scheme val="minor"/>
    </font>
    <font>
      <b/>
      <sz val="10"/>
      <name val="Arial"/>
      <family val="2"/>
    </font>
    <font>
      <sz val="10"/>
      <name val="Arial"/>
      <family val="2"/>
    </font>
    <font>
      <sz val="8"/>
      <color rgb="FF000000"/>
      <name val="Tahoma"/>
      <family val="2"/>
    </font>
    <font>
      <sz val="10"/>
      <name val="Arial"/>
      <family val="2"/>
    </font>
    <font>
      <b/>
      <sz val="10"/>
      <color theme="1"/>
      <name val="Arial"/>
      <family val="2"/>
    </font>
    <font>
      <sz val="10"/>
      <color rgb="FF000000"/>
      <name val="Arial"/>
      <family val="2"/>
    </font>
    <font>
      <sz val="9"/>
      <color indexed="81"/>
      <name val="Tahoma"/>
      <family val="2"/>
    </font>
    <font>
      <b/>
      <sz val="9"/>
      <color indexed="81"/>
      <name val="Tahoma"/>
      <family val="2"/>
    </font>
    <font>
      <sz val="10"/>
      <name val="Century Gothic"/>
      <family val="2"/>
    </font>
    <font>
      <b/>
      <sz val="10"/>
      <name val="Century Gothic"/>
      <family val="2"/>
    </font>
    <font>
      <i/>
      <sz val="8"/>
      <name val="Century Gothic"/>
      <family val="2"/>
    </font>
    <font>
      <sz val="8"/>
      <name val="Century Gothic"/>
      <family val="2"/>
    </font>
    <font>
      <sz val="9"/>
      <name val="Century Gothic"/>
      <family val="2"/>
    </font>
    <font>
      <b/>
      <sz val="9"/>
      <name val="Century Gothic"/>
      <family val="2"/>
    </font>
    <font>
      <b/>
      <sz val="8"/>
      <name val="Century Gothic"/>
      <family val="2"/>
    </font>
    <font>
      <sz val="10"/>
      <name val="Arial"/>
      <family val="2"/>
    </font>
    <font>
      <sz val="9"/>
      <name val="Lucida Handwriting"/>
      <family val="4"/>
    </font>
    <font>
      <b/>
      <sz val="11"/>
      <color theme="1"/>
      <name val="Calibri"/>
      <family val="2"/>
      <scheme val="minor"/>
    </font>
    <font>
      <b/>
      <sz val="14"/>
      <name val="Century Gothic"/>
      <family val="2"/>
    </font>
    <font>
      <b/>
      <i/>
      <sz val="8"/>
      <name val="Century Gothic"/>
      <family val="2"/>
    </font>
    <font>
      <b/>
      <sz val="10"/>
      <color theme="1"/>
      <name val="Century Gothic"/>
      <family val="2"/>
    </font>
    <font>
      <b/>
      <sz val="10"/>
      <color theme="9" tint="-0.249977111117893"/>
      <name val="Century Gothic"/>
      <family val="2"/>
    </font>
    <font>
      <sz val="10"/>
      <color theme="1"/>
      <name val="Century Gothic"/>
      <family val="2"/>
    </font>
    <font>
      <b/>
      <i/>
      <sz val="9"/>
      <name val="Century Gothic"/>
      <family val="2"/>
    </font>
    <font>
      <b/>
      <sz val="11"/>
      <name val="Century Gothic"/>
      <family val="2"/>
    </font>
    <font>
      <sz val="10"/>
      <name val="Times New Roman"/>
      <family val="1"/>
    </font>
    <font>
      <b/>
      <sz val="12"/>
      <color theme="0"/>
      <name val="Arial"/>
      <family val="2"/>
    </font>
    <font>
      <sz val="12"/>
      <name val="Arial MT"/>
    </font>
    <font>
      <sz val="12"/>
      <name val="Arial"/>
      <family val="2"/>
    </font>
    <font>
      <b/>
      <sz val="12"/>
      <name val="Arial"/>
      <family val="2"/>
    </font>
    <font>
      <i/>
      <sz val="9"/>
      <name val="Century Gothic"/>
      <family val="2"/>
    </font>
    <font>
      <b/>
      <sz val="12"/>
      <color rgb="FF000000"/>
      <name val="Century Gothic"/>
      <family val="2"/>
    </font>
    <font>
      <b/>
      <u/>
      <sz val="11"/>
      <color rgb="FF000000"/>
      <name val="Century Gothic"/>
      <family val="2"/>
    </font>
    <font>
      <b/>
      <sz val="11"/>
      <color rgb="FF000000"/>
      <name val="Century Gothic"/>
      <family val="2"/>
    </font>
    <font>
      <b/>
      <sz val="7"/>
      <color rgb="FF000000"/>
      <name val="Times New Roman"/>
      <family val="1"/>
    </font>
    <font>
      <b/>
      <sz val="10"/>
      <color rgb="FF000000"/>
      <name val="Century Gothic"/>
      <family val="2"/>
    </font>
    <font>
      <b/>
      <sz val="10"/>
      <color rgb="FF3D3D3D"/>
      <name val="Century Gothic"/>
      <family val="2"/>
    </font>
    <font>
      <sz val="10"/>
      <color rgb="FF3D3D3D"/>
      <name val="Century Gothic"/>
      <family val="2"/>
    </font>
    <font>
      <sz val="10"/>
      <color rgb="FF000000"/>
      <name val="Century Gothic"/>
      <family val="2"/>
    </font>
    <font>
      <sz val="10"/>
      <color rgb="FF000000"/>
      <name val="Symbol"/>
      <family val="1"/>
      <charset val="2"/>
    </font>
    <font>
      <sz val="7"/>
      <color rgb="FF000000"/>
      <name val="Times New Roman"/>
      <family val="1"/>
    </font>
    <font>
      <b/>
      <sz val="11"/>
      <color rgb="FF333333"/>
      <name val="Century Gothic"/>
      <family val="2"/>
    </font>
    <font>
      <b/>
      <sz val="7"/>
      <color rgb="FF333333"/>
      <name val="Times New Roman"/>
      <family val="1"/>
    </font>
    <font>
      <b/>
      <sz val="12"/>
      <color rgb="FF333333"/>
      <name val="Century Gothic"/>
      <family val="2"/>
    </font>
    <font>
      <b/>
      <sz val="10"/>
      <color rgb="FF333333"/>
      <name val="Century Gothic"/>
      <family val="2"/>
    </font>
    <font>
      <sz val="10"/>
      <color rgb="FF333333"/>
      <name val="Century Gothic"/>
      <family val="2"/>
    </font>
    <font>
      <b/>
      <sz val="7"/>
      <name val="Times New Roman"/>
      <family val="1"/>
    </font>
    <font>
      <sz val="11"/>
      <name val="Century Gothic"/>
      <family val="2"/>
    </font>
    <font>
      <b/>
      <sz val="12"/>
      <name val="Century Gothic"/>
      <family val="2"/>
    </font>
    <font>
      <sz val="10"/>
      <color rgb="FF333333"/>
      <name val="Symbol"/>
      <family val="1"/>
      <charset val="2"/>
    </font>
    <font>
      <sz val="7"/>
      <color rgb="FF333333"/>
      <name val="Times New Roman"/>
      <family val="1"/>
    </font>
    <font>
      <b/>
      <u/>
      <sz val="11"/>
      <name val="Century Gothic"/>
      <family val="2"/>
    </font>
    <font>
      <sz val="12"/>
      <color rgb="FF333333"/>
      <name val="Century Gothic"/>
      <family val="2"/>
    </font>
    <font>
      <b/>
      <u/>
      <sz val="11"/>
      <color rgb="FF333333"/>
      <name val="Century Gothic"/>
      <family val="2"/>
    </font>
    <font>
      <u/>
      <sz val="10"/>
      <color theme="10"/>
      <name val="Arial"/>
      <family val="2"/>
    </font>
    <font>
      <sz val="8"/>
      <name val="Arial"/>
      <family val="2"/>
    </font>
  </fonts>
  <fills count="15">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0.24994659260841701"/>
        <bgColor indexed="64"/>
      </patternFill>
    </fill>
    <fill>
      <patternFill patternType="solid">
        <fgColor theme="7" tint="0.59999389629810485"/>
        <bgColor indexed="64"/>
      </patternFill>
    </fill>
    <fill>
      <patternFill patternType="solid">
        <fgColor rgb="FFCCFFFF"/>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153D6D"/>
        <bgColor indexed="64"/>
      </patternFill>
    </fill>
    <fill>
      <patternFill patternType="solid">
        <fgColor theme="6" tint="0.79998168889431442"/>
        <bgColor indexed="64"/>
      </patternFill>
    </fill>
    <fill>
      <patternFill patternType="solid">
        <fgColor theme="0"/>
        <bgColor indexed="64"/>
      </patternFill>
    </fill>
  </fills>
  <borders count="68">
    <border>
      <left/>
      <right/>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style="double">
        <color auto="1"/>
      </bottom>
      <diagonal/>
    </border>
    <border>
      <left/>
      <right style="medium">
        <color indexed="64"/>
      </right>
      <top style="thin">
        <color auto="1"/>
      </top>
      <bottom style="double">
        <color auto="1"/>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auto="1"/>
      </top>
      <bottom/>
      <diagonal/>
    </border>
    <border>
      <left/>
      <right style="medium">
        <color indexed="64"/>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indexed="64"/>
      </left>
      <right/>
      <top style="medium">
        <color indexed="64"/>
      </top>
      <bottom style="double">
        <color auto="1"/>
      </bottom>
      <diagonal/>
    </border>
    <border>
      <left/>
      <right/>
      <top style="medium">
        <color indexed="64"/>
      </top>
      <bottom style="double">
        <color auto="1"/>
      </bottom>
      <diagonal/>
    </border>
    <border>
      <left/>
      <right style="medium">
        <color indexed="64"/>
      </right>
      <top style="medium">
        <color indexed="64"/>
      </top>
      <bottom style="double">
        <color auto="1"/>
      </bottom>
      <diagonal/>
    </border>
    <border>
      <left style="medium">
        <color indexed="64"/>
      </left>
      <right style="medium">
        <color indexed="64"/>
      </right>
      <top style="medium">
        <color indexed="64"/>
      </top>
      <bottom/>
      <diagonal/>
    </border>
    <border>
      <left style="medium">
        <color indexed="8"/>
      </left>
      <right/>
      <top style="medium">
        <color indexed="64"/>
      </top>
      <bottom/>
      <diagonal/>
    </border>
    <border>
      <left style="medium">
        <color indexed="64"/>
      </left>
      <right style="medium">
        <color indexed="8"/>
      </right>
      <top style="medium">
        <color indexed="64"/>
      </top>
      <bottom/>
      <diagonal/>
    </border>
    <border>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medium">
        <color indexed="8"/>
      </left>
      <right/>
      <top style="medium">
        <color indexed="64"/>
      </top>
      <bottom style="thin">
        <color indexed="64"/>
      </bottom>
      <diagonal/>
    </border>
    <border>
      <left style="medium">
        <color indexed="64"/>
      </left>
      <right style="medium">
        <color indexed="8"/>
      </right>
      <top/>
      <bottom style="thin">
        <color indexed="8"/>
      </bottom>
      <diagonal/>
    </border>
    <border>
      <left style="medium">
        <color indexed="8"/>
      </left>
      <right/>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style="thin">
        <color indexed="8"/>
      </bottom>
      <diagonal/>
    </border>
    <border>
      <left/>
      <right style="thin">
        <color indexed="8"/>
      </right>
      <top/>
      <bottom style="thin">
        <color indexed="8"/>
      </bottom>
      <diagonal/>
    </border>
    <border>
      <left style="medium">
        <color indexed="64"/>
      </left>
      <right/>
      <top/>
      <bottom style="thin">
        <color indexed="8"/>
      </bottom>
      <diagonal/>
    </border>
    <border>
      <left style="medium">
        <color indexed="64"/>
      </left>
      <right style="medium">
        <color indexed="8"/>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medium">
        <color indexed="64"/>
      </left>
      <right/>
      <top style="thin">
        <color indexed="8"/>
      </top>
      <bottom style="thin">
        <color indexed="64"/>
      </bottom>
      <diagonal/>
    </border>
    <border>
      <left style="medium">
        <color indexed="64"/>
      </left>
      <right style="medium">
        <color indexed="8"/>
      </right>
      <top style="thin">
        <color indexed="64"/>
      </top>
      <bottom style="thin">
        <color indexed="64"/>
      </bottom>
      <diagonal/>
    </border>
    <border>
      <left style="medium">
        <color indexed="64"/>
      </left>
      <right style="medium">
        <color indexed="8"/>
      </right>
      <top/>
      <bottom/>
      <diagonal/>
    </border>
    <border>
      <left/>
      <right style="thin">
        <color indexed="8"/>
      </right>
      <top style="thin">
        <color indexed="64"/>
      </top>
      <bottom style="thin">
        <color indexed="8"/>
      </bottom>
      <diagonal/>
    </border>
    <border>
      <left style="medium">
        <color indexed="64"/>
      </left>
      <right/>
      <top style="thin">
        <color indexed="64"/>
      </top>
      <bottom style="thin">
        <color indexed="8"/>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0">
    <xf numFmtId="0" fontId="0" fillId="0" borderId="0"/>
    <xf numFmtId="43" fontId="5" fillId="0" borderId="0" applyFont="0" applyFill="0" applyBorder="0" applyAlignment="0" applyProtection="0"/>
    <xf numFmtId="9" fontId="17" fillId="0" borderId="0" applyFont="0" applyFill="0" applyBorder="0" applyAlignment="0" applyProtection="0"/>
    <xf numFmtId="0" fontId="1" fillId="0" borderId="0"/>
    <xf numFmtId="0" fontId="3" fillId="0" borderId="0"/>
    <xf numFmtId="44" fontId="3" fillId="0" borderId="0" applyFont="0" applyFill="0" applyBorder="0" applyAlignment="0" applyProtection="0"/>
    <xf numFmtId="43" fontId="1" fillId="0" borderId="0" applyFont="0" applyFill="0" applyBorder="0" applyAlignment="0" applyProtection="0"/>
    <xf numFmtId="0" fontId="27" fillId="0" borderId="0"/>
    <xf numFmtId="37" fontId="29" fillId="0" borderId="0"/>
    <xf numFmtId="0" fontId="56" fillId="0" borderId="0" applyNumberFormat="0" applyFill="0" applyBorder="0" applyAlignment="0" applyProtection="0"/>
  </cellStyleXfs>
  <cellXfs count="469">
    <xf numFmtId="0" fontId="0" fillId="0" borderId="0" xfId="0"/>
    <xf numFmtId="0" fontId="3" fillId="0" borderId="0" xfId="0" applyFont="1"/>
    <xf numFmtId="0" fontId="6" fillId="0" borderId="0" xfId="0" applyFont="1"/>
    <xf numFmtId="49" fontId="7" fillId="0" borderId="0" xfId="0" applyNumberFormat="1" applyFont="1" applyAlignment="1">
      <alignment horizontal="left" vertical="center"/>
    </xf>
    <xf numFmtId="0" fontId="3" fillId="0" borderId="0" xfId="0" applyFont="1" applyProtection="1">
      <protection locked="0"/>
    </xf>
    <xf numFmtId="0" fontId="0" fillId="0" borderId="0" xfId="0" applyProtection="1">
      <protection locked="0"/>
    </xf>
    <xf numFmtId="0" fontId="2" fillId="0" borderId="0" xfId="0" applyFont="1"/>
    <xf numFmtId="0" fontId="1" fillId="0" borderId="0" xfId="3" applyAlignment="1">
      <alignment horizontal="center"/>
    </xf>
    <xf numFmtId="0" fontId="1" fillId="7" borderId="11" xfId="3" applyFill="1" applyBorder="1" applyAlignment="1">
      <alignment horizontal="center"/>
    </xf>
    <xf numFmtId="0" fontId="1" fillId="7" borderId="12" xfId="3" applyFill="1" applyBorder="1" applyAlignment="1">
      <alignment horizontal="center"/>
    </xf>
    <xf numFmtId="0" fontId="1" fillId="7" borderId="13" xfId="3" applyFill="1" applyBorder="1" applyAlignment="1">
      <alignment horizontal="center"/>
    </xf>
    <xf numFmtId="0" fontId="1" fillId="7" borderId="19" xfId="3" applyFill="1" applyBorder="1" applyAlignment="1">
      <alignment horizontal="center"/>
    </xf>
    <xf numFmtId="0" fontId="1" fillId="7" borderId="20" xfId="3" applyFill="1" applyBorder="1" applyAlignment="1">
      <alignment horizontal="center"/>
    </xf>
    <xf numFmtId="0" fontId="1" fillId="7" borderId="21" xfId="3" applyFill="1" applyBorder="1" applyAlignment="1">
      <alignment horizontal="center"/>
    </xf>
    <xf numFmtId="0" fontId="1" fillId="0" borderId="28" xfId="3" applyBorder="1" applyAlignment="1">
      <alignment horizontal="center"/>
    </xf>
    <xf numFmtId="14" fontId="1" fillId="0" borderId="28" xfId="3" applyNumberFormat="1" applyBorder="1" applyAlignment="1">
      <alignment horizontal="center"/>
    </xf>
    <xf numFmtId="0" fontId="0" fillId="0" borderId="0" xfId="0" applyAlignment="1">
      <alignment horizontal="left"/>
    </xf>
    <xf numFmtId="0" fontId="10" fillId="0" borderId="0" xfId="4" applyFont="1"/>
    <xf numFmtId="14" fontId="10" fillId="0" borderId="0" xfId="4" applyNumberFormat="1" applyFont="1"/>
    <xf numFmtId="0" fontId="10" fillId="0" borderId="0" xfId="4" applyFont="1" applyAlignment="1">
      <alignment horizontal="left"/>
    </xf>
    <xf numFmtId="43" fontId="10" fillId="0" borderId="0" xfId="6" applyFont="1"/>
    <xf numFmtId="0" fontId="22" fillId="0" borderId="0" xfId="4" applyFont="1"/>
    <xf numFmtId="0" fontId="22" fillId="0" borderId="9" xfId="4" applyFont="1" applyBorder="1"/>
    <xf numFmtId="0" fontId="24" fillId="0" borderId="0" xfId="4" quotePrefix="1" applyFont="1"/>
    <xf numFmtId="0" fontId="23" fillId="0" borderId="10" xfId="4" applyFont="1" applyBorder="1"/>
    <xf numFmtId="0" fontId="24" fillId="0" borderId="0" xfId="4" applyFont="1"/>
    <xf numFmtId="0" fontId="22" fillId="8" borderId="4" xfId="4" applyFont="1" applyFill="1" applyBorder="1"/>
    <xf numFmtId="44" fontId="22" fillId="8" borderId="4" xfId="5" applyFont="1" applyFill="1" applyBorder="1"/>
    <xf numFmtId="0" fontId="22" fillId="0" borderId="8" xfId="4" applyFont="1" applyBorder="1"/>
    <xf numFmtId="0" fontId="10" fillId="0" borderId="0" xfId="4" applyFont="1" applyAlignment="1">
      <alignment horizontal="center"/>
    </xf>
    <xf numFmtId="43" fontId="23" fillId="0" borderId="27" xfId="5" applyNumberFormat="1" applyFont="1" applyBorder="1"/>
    <xf numFmtId="43" fontId="10" fillId="0" borderId="0" xfId="1" applyFont="1"/>
    <xf numFmtId="0" fontId="23" fillId="0" borderId="27" xfId="4" applyFont="1" applyBorder="1"/>
    <xf numFmtId="43" fontId="23" fillId="0" borderId="0" xfId="5" applyNumberFormat="1" applyFont="1" applyBorder="1"/>
    <xf numFmtId="0" fontId="10" fillId="10" borderId="0" xfId="4" applyFont="1" applyFill="1" applyAlignment="1">
      <alignment horizontal="center"/>
    </xf>
    <xf numFmtId="0" fontId="10" fillId="10" borderId="0" xfId="4" applyFont="1" applyFill="1"/>
    <xf numFmtId="0" fontId="10" fillId="10" borderId="0" xfId="4" applyFont="1" applyFill="1" applyAlignment="1">
      <alignment horizontal="center" wrapText="1"/>
    </xf>
    <xf numFmtId="14" fontId="10" fillId="10" borderId="0" xfId="4" applyNumberFormat="1" applyFont="1" applyFill="1"/>
    <xf numFmtId="2" fontId="10" fillId="9" borderId="27" xfId="4" applyNumberFormat="1" applyFont="1" applyFill="1" applyBorder="1" applyAlignment="1">
      <alignment horizontal="center"/>
    </xf>
    <xf numFmtId="0" fontId="22" fillId="9" borderId="0" xfId="4" applyFont="1" applyFill="1" applyAlignment="1">
      <alignment vertical="center"/>
    </xf>
    <xf numFmtId="0" fontId="10" fillId="9" borderId="0" xfId="4" applyFont="1" applyFill="1" applyAlignment="1">
      <alignment vertical="center"/>
    </xf>
    <xf numFmtId="14" fontId="14" fillId="3" borderId="0" xfId="0" applyNumberFormat="1" applyFont="1" applyFill="1" applyAlignment="1" applyProtection="1">
      <alignment horizontal="left"/>
      <protection locked="0"/>
    </xf>
    <xf numFmtId="0" fontId="14" fillId="3" borderId="0" xfId="0" applyFont="1" applyFill="1" applyAlignment="1" applyProtection="1">
      <alignment horizontal="left"/>
      <protection locked="0"/>
    </xf>
    <xf numFmtId="49" fontId="14" fillId="3" borderId="0" xfId="0" applyNumberFormat="1" applyFont="1" applyFill="1" applyProtection="1">
      <protection locked="0"/>
    </xf>
    <xf numFmtId="49" fontId="14" fillId="3" borderId="0" xfId="0" applyNumberFormat="1" applyFont="1" applyFill="1" applyAlignment="1" applyProtection="1">
      <alignment vertical="center"/>
      <protection locked="0"/>
    </xf>
    <xf numFmtId="0" fontId="26" fillId="0" borderId="0" xfId="4" applyFont="1" applyAlignment="1">
      <alignment horizontal="center"/>
    </xf>
    <xf numFmtId="164" fontId="10" fillId="0" borderId="0" xfId="4" applyNumberFormat="1" applyFont="1"/>
    <xf numFmtId="164" fontId="10" fillId="0" borderId="27" xfId="4" applyNumberFormat="1" applyFont="1" applyBorder="1"/>
    <xf numFmtId="0" fontId="10" fillId="0" borderId="22" xfId="4" applyFont="1" applyBorder="1"/>
    <xf numFmtId="0" fontId="26" fillId="0" borderId="0" xfId="4" applyFont="1" applyAlignment="1">
      <alignment horizontal="center" vertical="center"/>
    </xf>
    <xf numFmtId="164" fontId="10" fillId="0" borderId="7" xfId="4" applyNumberFormat="1" applyFont="1" applyBorder="1"/>
    <xf numFmtId="0" fontId="22" fillId="0" borderId="27" xfId="4" applyFont="1" applyBorder="1"/>
    <xf numFmtId="0" fontId="11" fillId="0" borderId="22" xfId="4" applyFont="1" applyBorder="1"/>
    <xf numFmtId="164" fontId="11" fillId="11" borderId="27" xfId="4" applyNumberFormat="1" applyFont="1" applyFill="1" applyBorder="1"/>
    <xf numFmtId="49" fontId="18" fillId="3" borderId="23" xfId="0" applyNumberFormat="1" applyFont="1" applyFill="1" applyBorder="1" applyProtection="1">
      <protection locked="0"/>
    </xf>
    <xf numFmtId="0" fontId="28" fillId="12" borderId="36" xfId="7" applyFont="1" applyFill="1" applyBorder="1" applyAlignment="1">
      <alignment vertical="center"/>
    </xf>
    <xf numFmtId="0" fontId="28" fillId="12" borderId="38" xfId="7" applyFont="1" applyFill="1" applyBorder="1" applyAlignment="1">
      <alignment vertical="center"/>
    </xf>
    <xf numFmtId="37" fontId="28" fillId="12" borderId="40" xfId="8" applyFont="1" applyFill="1" applyBorder="1" applyAlignment="1">
      <alignment horizontal="center"/>
    </xf>
    <xf numFmtId="0" fontId="31" fillId="0" borderId="42" xfId="7" applyFont="1" applyBorder="1"/>
    <xf numFmtId="10" fontId="30" fillId="0" borderId="45" xfId="7" applyNumberFormat="1" applyFont="1" applyBorder="1"/>
    <xf numFmtId="10" fontId="30" fillId="0" borderId="45" xfId="7" applyNumberFormat="1" applyFont="1" applyBorder="1" applyAlignment="1">
      <alignment horizontal="right"/>
    </xf>
    <xf numFmtId="0" fontId="31" fillId="0" borderId="42" xfId="7" applyFont="1" applyBorder="1" applyAlignment="1">
      <alignment horizontal="left" indent="1"/>
    </xf>
    <xf numFmtId="0" fontId="31" fillId="0" borderId="49" xfId="7" applyFont="1" applyBorder="1" applyAlignment="1">
      <alignment horizontal="left" indent="1"/>
    </xf>
    <xf numFmtId="10" fontId="30" fillId="0" borderId="51" xfId="7" applyNumberFormat="1" applyFont="1" applyBorder="1"/>
    <xf numFmtId="10" fontId="30" fillId="0" borderId="45" xfId="7" quotePrefix="1" applyNumberFormat="1" applyFont="1" applyBorder="1" applyAlignment="1">
      <alignment horizontal="right"/>
    </xf>
    <xf numFmtId="0" fontId="31" fillId="0" borderId="53" xfId="7" applyFont="1" applyBorder="1" applyAlignment="1">
      <alignment horizontal="left" indent="1"/>
    </xf>
    <xf numFmtId="0" fontId="31" fillId="0" borderId="54" xfId="7" applyFont="1" applyBorder="1" applyAlignment="1">
      <alignment horizontal="left" indent="1"/>
    </xf>
    <xf numFmtId="0" fontId="31" fillId="0" borderId="57" xfId="7" applyFont="1" applyBorder="1" applyAlignment="1">
      <alignment horizontal="left" indent="1"/>
    </xf>
    <xf numFmtId="10" fontId="30" fillId="0" borderId="59" xfId="7" quotePrefix="1" applyNumberFormat="1" applyFont="1" applyBorder="1" applyAlignment="1">
      <alignment horizontal="right"/>
    </xf>
    <xf numFmtId="37" fontId="28" fillId="12" borderId="37" xfId="8" applyFont="1" applyFill="1" applyBorder="1" applyAlignment="1">
      <alignment horizontal="center"/>
    </xf>
    <xf numFmtId="37" fontId="28" fillId="12" borderId="37" xfId="8" applyFont="1" applyFill="1" applyBorder="1"/>
    <xf numFmtId="0" fontId="31" fillId="0" borderId="49" xfId="7" applyFont="1" applyBorder="1"/>
    <xf numFmtId="37" fontId="28" fillId="12" borderId="62" xfId="8" applyFont="1" applyFill="1" applyBorder="1"/>
    <xf numFmtId="10" fontId="30" fillId="0" borderId="18" xfId="8" applyNumberFormat="1" applyFont="1" applyBorder="1"/>
    <xf numFmtId="10" fontId="30" fillId="0" borderId="10" xfId="8" applyNumberFormat="1" applyFont="1" applyBorder="1"/>
    <xf numFmtId="10" fontId="30" fillId="0" borderId="56" xfId="8" applyNumberFormat="1" applyFont="1" applyBorder="1"/>
    <xf numFmtId="10" fontId="30" fillId="0" borderId="55" xfId="8" applyNumberFormat="1" applyFont="1" applyBorder="1"/>
    <xf numFmtId="10" fontId="30" fillId="0" borderId="52" xfId="8" applyNumberFormat="1" applyFont="1" applyBorder="1" applyAlignment="1">
      <alignment wrapText="1"/>
    </xf>
    <xf numFmtId="10" fontId="30" fillId="0" borderId="50" xfId="8" applyNumberFormat="1" applyFont="1" applyBorder="1" applyAlignment="1">
      <alignment wrapText="1"/>
    </xf>
    <xf numFmtId="10" fontId="30" fillId="0" borderId="52" xfId="8" applyNumberFormat="1" applyFont="1" applyBorder="1"/>
    <xf numFmtId="10" fontId="30" fillId="0" borderId="50" xfId="8" applyNumberFormat="1" applyFont="1" applyBorder="1"/>
    <xf numFmtId="10" fontId="30" fillId="0" borderId="46" xfId="8" applyNumberFormat="1" applyFont="1" applyBorder="1"/>
    <xf numFmtId="10" fontId="30" fillId="0" borderId="44" xfId="8" applyNumberFormat="1" applyFont="1" applyBorder="1"/>
    <xf numFmtId="10" fontId="30" fillId="0" borderId="43" xfId="8" applyNumberFormat="1" applyFont="1" applyBorder="1"/>
    <xf numFmtId="10" fontId="30" fillId="0" borderId="47" xfId="8" applyNumberFormat="1" applyFont="1" applyBorder="1"/>
    <xf numFmtId="0" fontId="31" fillId="0" borderId="48" xfId="7" applyFont="1" applyBorder="1" applyAlignment="1">
      <alignment horizontal="left" indent="1"/>
    </xf>
    <xf numFmtId="0" fontId="31" fillId="0" borderId="18" xfId="7" applyFont="1" applyBorder="1" applyAlignment="1">
      <alignment horizontal="left" indent="1"/>
    </xf>
    <xf numFmtId="10" fontId="0" fillId="0" borderId="27" xfId="2" applyNumberFormat="1" applyFont="1" applyBorder="1"/>
    <xf numFmtId="49" fontId="14" fillId="3" borderId="0" xfId="0" applyNumberFormat="1" applyFont="1" applyFill="1" applyAlignment="1" applyProtection="1">
      <alignment horizontal="left"/>
      <protection locked="0"/>
    </xf>
    <xf numFmtId="49" fontId="18" fillId="9" borderId="9" xfId="0" applyNumberFormat="1" applyFont="1" applyFill="1" applyBorder="1" applyAlignment="1" applyProtection="1">
      <alignment vertical="center"/>
      <protection locked="0"/>
    </xf>
    <xf numFmtId="49" fontId="18" fillId="9" borderId="8" xfId="0" applyNumberFormat="1" applyFont="1" applyFill="1" applyBorder="1" applyAlignment="1" applyProtection="1">
      <alignment vertical="center"/>
      <protection locked="0"/>
    </xf>
    <xf numFmtId="49" fontId="18" fillId="9" borderId="10" xfId="0" applyNumberFormat="1" applyFont="1" applyFill="1" applyBorder="1" applyAlignment="1" applyProtection="1">
      <alignment vertical="center"/>
      <protection locked="0"/>
    </xf>
    <xf numFmtId="0" fontId="14" fillId="0" borderId="7" xfId="0" applyFont="1" applyBorder="1" applyAlignment="1" applyProtection="1">
      <alignment vertical="center"/>
      <protection locked="0"/>
    </xf>
    <xf numFmtId="0" fontId="10" fillId="0" borderId="11" xfId="0" applyFont="1" applyBorder="1" applyProtection="1">
      <protection locked="0"/>
    </xf>
    <xf numFmtId="0" fontId="10" fillId="0" borderId="12" xfId="0" applyFont="1" applyBorder="1" applyProtection="1">
      <protection locked="0"/>
    </xf>
    <xf numFmtId="0" fontId="10" fillId="0" borderId="13" xfId="0" applyFont="1" applyBorder="1" applyProtection="1">
      <protection locked="0"/>
    </xf>
    <xf numFmtId="0" fontId="10" fillId="0" borderId="0" xfId="0" applyFont="1" applyProtection="1">
      <protection locked="0"/>
    </xf>
    <xf numFmtId="0" fontId="10" fillId="0" borderId="14" xfId="0" applyFont="1" applyBorder="1" applyProtection="1">
      <protection locked="0"/>
    </xf>
    <xf numFmtId="0" fontId="10" fillId="0" borderId="15" xfId="0" applyFont="1" applyBorder="1" applyProtection="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vertical="center" wrapText="1"/>
      <protection locked="0"/>
    </xf>
    <xf numFmtId="0" fontId="10" fillId="2" borderId="33" xfId="0" applyFont="1" applyFill="1" applyBorder="1" applyProtection="1">
      <protection locked="0"/>
    </xf>
    <xf numFmtId="0" fontId="10" fillId="2" borderId="35" xfId="0" applyFont="1" applyFill="1" applyBorder="1" applyProtection="1">
      <protection locked="0"/>
    </xf>
    <xf numFmtId="0" fontId="10" fillId="3" borderId="14" xfId="0" applyFont="1" applyFill="1" applyBorder="1" applyProtection="1">
      <protection locked="0"/>
    </xf>
    <xf numFmtId="0" fontId="15" fillId="3" borderId="0" xfId="0" applyFont="1" applyFill="1" applyProtection="1">
      <protection locked="0"/>
    </xf>
    <xf numFmtId="0" fontId="10" fillId="3" borderId="0" xfId="0" applyFont="1" applyFill="1" applyAlignment="1" applyProtection="1">
      <alignment vertical="center"/>
      <protection locked="0"/>
    </xf>
    <xf numFmtId="0" fontId="13" fillId="3" borderId="0" xfId="0" applyFont="1" applyFill="1" applyAlignment="1" applyProtection="1">
      <alignment horizontal="right" vertical="center"/>
      <protection locked="0"/>
    </xf>
    <xf numFmtId="0" fontId="10" fillId="3" borderId="0" xfId="0" applyFont="1" applyFill="1" applyAlignment="1" applyProtection="1">
      <alignment horizontal="center" vertical="center"/>
      <protection locked="0"/>
    </xf>
    <xf numFmtId="0" fontId="10" fillId="3" borderId="15" xfId="0" applyFont="1" applyFill="1" applyBorder="1" applyAlignment="1" applyProtection="1">
      <alignment vertical="center"/>
      <protection locked="0"/>
    </xf>
    <xf numFmtId="0" fontId="10" fillId="0" borderId="0" xfId="0" applyFont="1" applyAlignment="1" applyProtection="1">
      <alignment vertical="center"/>
      <protection locked="0"/>
    </xf>
    <xf numFmtId="0" fontId="10" fillId="3" borderId="14" xfId="0" applyFont="1" applyFill="1" applyBorder="1" applyAlignment="1" applyProtection="1">
      <alignment vertical="center"/>
      <protection locked="0"/>
    </xf>
    <xf numFmtId="0" fontId="15" fillId="3" borderId="0" xfId="0" applyFont="1" applyFill="1" applyAlignment="1" applyProtection="1">
      <alignment vertical="center"/>
      <protection locked="0"/>
    </xf>
    <xf numFmtId="0" fontId="21" fillId="0" borderId="22" xfId="0" applyFont="1" applyBorder="1" applyAlignment="1" applyProtection="1">
      <alignment vertical="center"/>
      <protection locked="0"/>
    </xf>
    <xf numFmtId="0" fontId="21" fillId="0" borderId="23" xfId="0" applyFont="1" applyBorder="1" applyAlignment="1" applyProtection="1">
      <alignment vertical="center"/>
      <protection locked="0"/>
    </xf>
    <xf numFmtId="0" fontId="21" fillId="3" borderId="0" xfId="0" applyFont="1" applyFill="1" applyAlignment="1" applyProtection="1">
      <alignment vertical="center"/>
      <protection locked="0"/>
    </xf>
    <xf numFmtId="0" fontId="15" fillId="0" borderId="22" xfId="0" applyFont="1" applyBorder="1" applyAlignment="1" applyProtection="1">
      <alignment vertical="center"/>
      <protection locked="0"/>
    </xf>
    <xf numFmtId="0" fontId="10" fillId="0" borderId="23" xfId="0" applyFont="1" applyBorder="1" applyAlignment="1" applyProtection="1">
      <alignment vertical="center"/>
      <protection locked="0"/>
    </xf>
    <xf numFmtId="0" fontId="21" fillId="0" borderId="22"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10" fillId="0" borderId="22" xfId="0" applyFont="1" applyBorder="1" applyAlignment="1" applyProtection="1">
      <alignment vertical="center"/>
      <protection locked="0"/>
    </xf>
    <xf numFmtId="0" fontId="10" fillId="0" borderId="6" xfId="0" applyFont="1" applyBorder="1" applyAlignment="1" applyProtection="1">
      <alignment vertical="center"/>
      <protection locked="0"/>
    </xf>
    <xf numFmtId="0" fontId="10" fillId="0" borderId="7" xfId="0" applyFont="1" applyBorder="1" applyProtection="1">
      <protection locked="0"/>
    </xf>
    <xf numFmtId="0" fontId="10" fillId="0" borderId="3" xfId="0" applyFont="1" applyBorder="1" applyAlignment="1" applyProtection="1">
      <alignment vertical="center"/>
      <protection locked="0"/>
    </xf>
    <xf numFmtId="0" fontId="14" fillId="0" borderId="0" xfId="0" applyFont="1" applyAlignment="1" applyProtection="1">
      <alignment horizontal="left"/>
      <protection locked="0"/>
    </xf>
    <xf numFmtId="49" fontId="14" fillId="0" borderId="22" xfId="0" applyNumberFormat="1" applyFont="1" applyBorder="1" applyProtection="1">
      <protection locked="0"/>
    </xf>
    <xf numFmtId="0" fontId="13" fillId="0" borderId="0" xfId="0" applyFont="1" applyAlignment="1" applyProtection="1">
      <alignment vertical="center"/>
      <protection locked="0"/>
    </xf>
    <xf numFmtId="49" fontId="14" fillId="0" borderId="0" xfId="0" applyNumberFormat="1" applyFont="1" applyProtection="1">
      <protection locked="0"/>
    </xf>
    <xf numFmtId="14" fontId="14" fillId="0" borderId="27" xfId="0" applyNumberFormat="1"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3" fillId="14" borderId="0" xfId="0" applyFont="1" applyFill="1" applyAlignment="1" applyProtection="1">
      <alignment horizontal="center" vertical="center" wrapText="1"/>
      <protection locked="0"/>
    </xf>
    <xf numFmtId="0" fontId="10" fillId="0" borderId="7" xfId="0" applyFont="1" applyBorder="1" applyAlignment="1" applyProtection="1">
      <alignment vertical="center"/>
      <protection locked="0"/>
    </xf>
    <xf numFmtId="0" fontId="10" fillId="0" borderId="7"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49" fontId="10" fillId="3" borderId="14" xfId="0" applyNumberFormat="1" applyFont="1" applyFill="1" applyBorder="1" applyProtection="1">
      <protection locked="0"/>
    </xf>
    <xf numFmtId="0" fontId="10" fillId="3" borderId="0" xfId="0" applyFont="1" applyFill="1" applyProtection="1">
      <protection locked="0"/>
    </xf>
    <xf numFmtId="0" fontId="10" fillId="3" borderId="15" xfId="0" applyFont="1" applyFill="1" applyBorder="1" applyProtection="1">
      <protection locked="0"/>
    </xf>
    <xf numFmtId="49" fontId="14" fillId="0" borderId="63" xfId="0" applyNumberFormat="1" applyFont="1" applyBorder="1" applyProtection="1">
      <protection locked="0"/>
    </xf>
    <xf numFmtId="49" fontId="15" fillId="0" borderId="64" xfId="0" applyNumberFormat="1" applyFont="1" applyBorder="1" applyAlignment="1" applyProtection="1">
      <alignment vertical="center"/>
      <protection locked="0"/>
    </xf>
    <xf numFmtId="0" fontId="10" fillId="0" borderId="64" xfId="0" applyFont="1" applyBorder="1" applyProtection="1">
      <protection locked="0"/>
    </xf>
    <xf numFmtId="49" fontId="15" fillId="0" borderId="65" xfId="0" applyNumberFormat="1" applyFont="1" applyBorder="1" applyAlignment="1" applyProtection="1">
      <alignment vertical="center"/>
      <protection locked="0"/>
    </xf>
    <xf numFmtId="0" fontId="10" fillId="0" borderId="22" xfId="0" applyFont="1" applyBorder="1" applyProtection="1">
      <protection locked="0"/>
    </xf>
    <xf numFmtId="0" fontId="12" fillId="9" borderId="0" xfId="0" applyFont="1" applyFill="1" applyAlignment="1" applyProtection="1">
      <alignment vertical="center"/>
      <protection locked="0"/>
    </xf>
    <xf numFmtId="0" fontId="10" fillId="0" borderId="23" xfId="0" applyFont="1" applyBorder="1" applyProtection="1">
      <protection locked="0"/>
    </xf>
    <xf numFmtId="0" fontId="15" fillId="0" borderId="0" xfId="0" applyFont="1" applyAlignment="1" applyProtection="1">
      <alignment vertical="center"/>
      <protection locked="0"/>
    </xf>
    <xf numFmtId="49" fontId="10" fillId="0" borderId="22" xfId="0" applyNumberFormat="1" applyFont="1" applyBorder="1" applyProtection="1">
      <protection locked="0"/>
    </xf>
    <xf numFmtId="49" fontId="10" fillId="0" borderId="22" xfId="0" applyNumberFormat="1" applyFont="1" applyBorder="1" applyAlignment="1" applyProtection="1">
      <alignment horizontal="left"/>
      <protection locked="0"/>
    </xf>
    <xf numFmtId="49" fontId="10" fillId="0" borderId="0" xfId="0" applyNumberFormat="1" applyFont="1" applyAlignment="1" applyProtection="1">
      <alignment horizontal="left"/>
      <protection locked="0"/>
    </xf>
    <xf numFmtId="166" fontId="10" fillId="0" borderId="0" xfId="0" applyNumberFormat="1" applyFont="1" applyAlignment="1" applyProtection="1">
      <alignment horizontal="center"/>
      <protection locked="0"/>
    </xf>
    <xf numFmtId="49" fontId="10" fillId="0" borderId="0" xfId="0" applyNumberFormat="1" applyFont="1" applyProtection="1">
      <protection locked="0"/>
    </xf>
    <xf numFmtId="49" fontId="10" fillId="0" borderId="0" xfId="1" applyNumberFormat="1" applyFont="1" applyBorder="1" applyAlignment="1" applyProtection="1">
      <protection locked="0"/>
    </xf>
    <xf numFmtId="49" fontId="10" fillId="0" borderId="0" xfId="1" applyNumberFormat="1" applyFont="1" applyBorder="1" applyAlignment="1" applyProtection="1">
      <alignment horizontal="left"/>
      <protection locked="0"/>
    </xf>
    <xf numFmtId="0" fontId="14" fillId="0" borderId="0" xfId="0" applyFont="1" applyProtection="1">
      <protection locked="0"/>
    </xf>
    <xf numFmtId="0" fontId="14" fillId="0" borderId="22" xfId="0" applyFont="1" applyBorder="1" applyProtection="1">
      <protection locked="0"/>
    </xf>
    <xf numFmtId="0" fontId="14" fillId="0" borderId="0" xfId="0" applyFont="1" applyAlignment="1" applyProtection="1">
      <alignment vertical="center"/>
      <protection locked="0"/>
    </xf>
    <xf numFmtId="0" fontId="14" fillId="0" borderId="0" xfId="0" applyFont="1" applyAlignment="1" applyProtection="1">
      <alignment vertical="center" wrapText="1"/>
      <protection locked="0"/>
    </xf>
    <xf numFmtId="164" fontId="14" fillId="0" borderId="0" xfId="0" applyNumberFormat="1" applyFont="1" applyAlignment="1" applyProtection="1">
      <alignment vertical="center"/>
      <protection locked="0"/>
    </xf>
    <xf numFmtId="164" fontId="14" fillId="0" borderId="27" xfId="0" applyNumberFormat="1" applyFont="1" applyBorder="1" applyAlignment="1" applyProtection="1">
      <alignment vertical="center"/>
      <protection locked="0"/>
    </xf>
    <xf numFmtId="9" fontId="14" fillId="0" borderId="0" xfId="2" applyFont="1" applyFill="1" applyBorder="1" applyAlignment="1" applyProtection="1">
      <alignment vertical="center"/>
      <protection locked="0"/>
    </xf>
    <xf numFmtId="0" fontId="12" fillId="0" borderId="0" xfId="0" applyFont="1" applyAlignment="1" applyProtection="1">
      <alignment vertical="top" wrapText="1"/>
      <protection locked="0"/>
    </xf>
    <xf numFmtId="0" fontId="25" fillId="0" borderId="0" xfId="0" applyFont="1" applyAlignment="1" applyProtection="1">
      <alignment vertical="center"/>
      <protection locked="0"/>
    </xf>
    <xf numFmtId="0" fontId="14" fillId="0" borderId="22" xfId="0" applyFont="1" applyBorder="1" applyAlignment="1" applyProtection="1">
      <alignment vertical="center"/>
      <protection locked="0"/>
    </xf>
    <xf numFmtId="0" fontId="25" fillId="0" borderId="6" xfId="0" applyFont="1" applyBorder="1" applyAlignment="1" applyProtection="1">
      <alignment vertical="center"/>
      <protection locked="0"/>
    </xf>
    <xf numFmtId="0" fontId="25" fillId="0" borderId="7" xfId="0" applyFont="1" applyBorder="1" applyAlignment="1" applyProtection="1">
      <alignment vertical="center"/>
      <protection locked="0"/>
    </xf>
    <xf numFmtId="49" fontId="14" fillId="0" borderId="7" xfId="0" applyNumberFormat="1" applyFont="1" applyBorder="1" applyProtection="1">
      <protection locked="0"/>
    </xf>
    <xf numFmtId="9" fontId="14" fillId="0" borderId="7" xfId="2" applyFont="1" applyFill="1" applyBorder="1" applyAlignment="1" applyProtection="1">
      <alignment horizontal="center" vertical="center"/>
      <protection locked="0"/>
    </xf>
    <xf numFmtId="0" fontId="14" fillId="0" borderId="7" xfId="0" applyFont="1" applyBorder="1" applyProtection="1">
      <protection locked="0"/>
    </xf>
    <xf numFmtId="0" fontId="10" fillId="0" borderId="3" xfId="0" applyFont="1" applyBorder="1" applyProtection="1">
      <protection locked="0"/>
    </xf>
    <xf numFmtId="0" fontId="21" fillId="0" borderId="6" xfId="0" applyFont="1" applyBorder="1" applyAlignment="1" applyProtection="1">
      <alignment vertical="center"/>
      <protection locked="0"/>
    </xf>
    <xf numFmtId="49" fontId="14" fillId="3" borderId="14" xfId="0" applyNumberFormat="1" applyFont="1" applyFill="1" applyBorder="1" applyAlignment="1" applyProtection="1">
      <alignment vertical="center"/>
      <protection locked="0"/>
    </xf>
    <xf numFmtId="49" fontId="14" fillId="3" borderId="0" xfId="0" applyNumberFormat="1" applyFont="1" applyFill="1" applyAlignment="1" applyProtection="1">
      <alignment horizontal="left" vertical="center" indent="1"/>
      <protection locked="0"/>
    </xf>
    <xf numFmtId="0" fontId="14" fillId="3" borderId="14" xfId="0" applyFont="1" applyFill="1" applyBorder="1" applyProtection="1">
      <protection locked="0"/>
    </xf>
    <xf numFmtId="0" fontId="14" fillId="3" borderId="0" xfId="0" applyFont="1" applyFill="1" applyProtection="1">
      <protection locked="0"/>
    </xf>
    <xf numFmtId="0" fontId="14" fillId="3" borderId="0" xfId="0" applyFont="1" applyFill="1" applyAlignment="1" applyProtection="1">
      <alignment horizontal="center"/>
      <protection locked="0"/>
    </xf>
    <xf numFmtId="49" fontId="14" fillId="3" borderId="0" xfId="0" applyNumberFormat="1" applyFont="1" applyFill="1" applyAlignment="1" applyProtection="1">
      <alignment horizontal="right"/>
      <protection locked="0"/>
    </xf>
    <xf numFmtId="49" fontId="14" fillId="3" borderId="0" xfId="0" applyNumberFormat="1" applyFont="1" applyFill="1" applyAlignment="1" applyProtection="1">
      <alignment horizontal="center"/>
      <protection locked="0"/>
    </xf>
    <xf numFmtId="49" fontId="10" fillId="2" borderId="16" xfId="0" applyNumberFormat="1" applyFont="1" applyFill="1" applyBorder="1" applyProtection="1">
      <protection locked="0"/>
    </xf>
    <xf numFmtId="0" fontId="10" fillId="2" borderId="17" xfId="0" applyFont="1" applyFill="1" applyBorder="1" applyProtection="1">
      <protection locked="0"/>
    </xf>
    <xf numFmtId="49" fontId="10" fillId="3" borderId="0" xfId="0" applyNumberFormat="1" applyFont="1" applyFill="1" applyProtection="1">
      <protection locked="0"/>
    </xf>
    <xf numFmtId="49" fontId="14" fillId="3" borderId="14" xfId="0" applyNumberFormat="1" applyFont="1" applyFill="1" applyBorder="1" applyAlignment="1" applyProtection="1">
      <alignment horizontal="left" indent="1"/>
      <protection locked="0"/>
    </xf>
    <xf numFmtId="164" fontId="14" fillId="3" borderId="15" xfId="0" applyNumberFormat="1" applyFont="1" applyFill="1" applyBorder="1" applyProtection="1">
      <protection locked="0"/>
    </xf>
    <xf numFmtId="49" fontId="14" fillId="3" borderId="14" xfId="0" applyNumberFormat="1" applyFont="1" applyFill="1" applyBorder="1" applyProtection="1">
      <protection locked="0"/>
    </xf>
    <xf numFmtId="49" fontId="15" fillId="3" borderId="0" xfId="0" applyNumberFormat="1" applyFont="1" applyFill="1" applyProtection="1">
      <protection locked="0"/>
    </xf>
    <xf numFmtId="0" fontId="14" fillId="3" borderId="15" xfId="0" applyFont="1" applyFill="1" applyBorder="1" applyProtection="1">
      <protection locked="0"/>
    </xf>
    <xf numFmtId="0" fontId="12" fillId="3" borderId="0" xfId="0" applyFont="1" applyFill="1" applyProtection="1">
      <protection locked="0"/>
    </xf>
    <xf numFmtId="49" fontId="14" fillId="3" borderId="0" xfId="0" applyNumberFormat="1" applyFont="1" applyFill="1" applyAlignment="1" applyProtection="1">
      <alignment horizontal="left" indent="1"/>
      <protection locked="0"/>
    </xf>
    <xf numFmtId="0" fontId="15" fillId="3" borderId="0" xfId="0" applyFont="1" applyFill="1" applyAlignment="1" applyProtection="1">
      <alignment horizontal="left"/>
      <protection locked="0"/>
    </xf>
    <xf numFmtId="49" fontId="14" fillId="3" borderId="0" xfId="0" applyNumberFormat="1" applyFont="1" applyFill="1" applyAlignment="1" applyProtection="1">
      <alignment horizontal="left" vertical="center"/>
      <protection locked="0"/>
    </xf>
    <xf numFmtId="49" fontId="14" fillId="3" borderId="0" xfId="0" applyNumberFormat="1" applyFont="1" applyFill="1" applyAlignment="1" applyProtection="1">
      <alignment horizontal="left" vertical="top"/>
      <protection locked="0"/>
    </xf>
    <xf numFmtId="0" fontId="14" fillId="3" borderId="0" xfId="0" applyFont="1" applyFill="1" applyAlignment="1" applyProtection="1">
      <alignment horizontal="left" vertical="center"/>
      <protection locked="0"/>
    </xf>
    <xf numFmtId="0" fontId="14" fillId="3" borderId="0" xfId="0" applyFont="1" applyFill="1" applyAlignment="1" applyProtection="1">
      <alignment vertical="center"/>
      <protection locked="0"/>
    </xf>
    <xf numFmtId="0" fontId="10" fillId="2" borderId="16" xfId="0" applyFont="1" applyFill="1" applyBorder="1" applyProtection="1">
      <protection locked="0"/>
    </xf>
    <xf numFmtId="0" fontId="11" fillId="3" borderId="1" xfId="0" applyFont="1" applyFill="1" applyBorder="1" applyProtection="1">
      <protection locked="0"/>
    </xf>
    <xf numFmtId="0" fontId="11" fillId="3" borderId="0" xfId="0" applyFont="1" applyFill="1" applyProtection="1">
      <protection locked="0"/>
    </xf>
    <xf numFmtId="0" fontId="10" fillId="3" borderId="14" xfId="0" applyFont="1" applyFill="1" applyBorder="1" applyAlignment="1" applyProtection="1">
      <alignment horizontal="right"/>
      <protection locked="0"/>
    </xf>
    <xf numFmtId="0" fontId="10" fillId="3" borderId="29" xfId="0" applyFont="1" applyFill="1" applyBorder="1" applyProtection="1">
      <protection locked="0"/>
    </xf>
    <xf numFmtId="0" fontId="10" fillId="3" borderId="1" xfId="0" applyFont="1" applyFill="1" applyBorder="1" applyProtection="1">
      <protection locked="0"/>
    </xf>
    <xf numFmtId="0" fontId="10" fillId="3" borderId="30" xfId="0" applyFont="1" applyFill="1" applyBorder="1" applyProtection="1">
      <protection locked="0"/>
    </xf>
    <xf numFmtId="0" fontId="10" fillId="3" borderId="31" xfId="0" applyFont="1" applyFill="1" applyBorder="1" applyProtection="1">
      <protection locked="0"/>
    </xf>
    <xf numFmtId="0" fontId="10" fillId="3" borderId="7" xfId="0" applyFont="1" applyFill="1" applyBorder="1" applyProtection="1">
      <protection locked="0"/>
    </xf>
    <xf numFmtId="0" fontId="10" fillId="3" borderId="32" xfId="0" applyFont="1" applyFill="1" applyBorder="1" applyProtection="1">
      <protection locked="0"/>
    </xf>
    <xf numFmtId="0" fontId="10" fillId="3" borderId="0" xfId="0" applyFont="1" applyFill="1" applyAlignment="1" applyProtection="1">
      <alignment vertical="top"/>
      <protection locked="0"/>
    </xf>
    <xf numFmtId="14" fontId="10" fillId="9" borderId="27" xfId="0" applyNumberFormat="1" applyFont="1" applyFill="1" applyBorder="1" applyAlignment="1" applyProtection="1">
      <alignment horizontal="center" vertical="center"/>
      <protection locked="0"/>
    </xf>
    <xf numFmtId="0" fontId="10" fillId="3" borderId="19" xfId="0" applyFont="1" applyFill="1" applyBorder="1" applyProtection="1">
      <protection locked="0"/>
    </xf>
    <xf numFmtId="0" fontId="14" fillId="3" borderId="20" xfId="0" applyFont="1" applyFill="1" applyBorder="1" applyProtection="1">
      <protection locked="0"/>
    </xf>
    <xf numFmtId="0" fontId="10" fillId="3" borderId="20" xfId="0" applyFont="1" applyFill="1" applyBorder="1" applyProtection="1">
      <protection locked="0"/>
    </xf>
    <xf numFmtId="0" fontId="10" fillId="3" borderId="21" xfId="0" applyFont="1" applyFill="1" applyBorder="1" applyProtection="1">
      <protection locked="0"/>
    </xf>
    <xf numFmtId="14" fontId="14" fillId="9" borderId="27" xfId="0" applyNumberFormat="1" applyFont="1" applyFill="1" applyBorder="1" applyAlignment="1" applyProtection="1">
      <alignment horizontal="center" vertical="center"/>
      <protection locked="0"/>
    </xf>
    <xf numFmtId="0" fontId="14" fillId="3" borderId="0" xfId="0" applyFont="1" applyFill="1" applyAlignment="1" applyProtection="1">
      <alignment vertical="top"/>
      <protection locked="0"/>
    </xf>
    <xf numFmtId="0" fontId="35" fillId="0" borderId="0" xfId="0" applyFont="1" applyAlignment="1">
      <alignment vertical="center"/>
    </xf>
    <xf numFmtId="0" fontId="34" fillId="0" borderId="0" xfId="0" applyFont="1" applyAlignment="1">
      <alignment vertical="center"/>
    </xf>
    <xf numFmtId="0" fontId="35" fillId="0" borderId="0" xfId="0" applyFont="1" applyAlignment="1">
      <alignment horizontal="left" vertical="center" indent="4"/>
    </xf>
    <xf numFmtId="0" fontId="37" fillId="0" borderId="0" xfId="0" applyFont="1" applyAlignment="1">
      <alignment horizontal="left" vertical="center" indent="8"/>
    </xf>
    <xf numFmtId="0" fontId="43" fillId="0" borderId="0" xfId="0" applyFont="1" applyAlignment="1">
      <alignment horizontal="left" vertical="center" indent="4"/>
    </xf>
    <xf numFmtId="0" fontId="45" fillId="0" borderId="0" xfId="0" applyFont="1" applyAlignment="1">
      <alignment vertical="center"/>
    </xf>
    <xf numFmtId="0" fontId="46" fillId="0" borderId="0" xfId="0" applyFont="1" applyAlignment="1">
      <alignment horizontal="left" vertical="center" indent="8"/>
    </xf>
    <xf numFmtId="0" fontId="47" fillId="0" borderId="0" xfId="0" applyFont="1" applyAlignment="1">
      <alignment horizontal="left" vertical="center" indent="8"/>
    </xf>
    <xf numFmtId="0" fontId="47" fillId="0" borderId="0" xfId="0" applyFont="1" applyAlignment="1">
      <alignment vertical="center"/>
    </xf>
    <xf numFmtId="0" fontId="47" fillId="0" borderId="0" xfId="0" applyFont="1" applyAlignment="1">
      <alignment horizontal="left" vertical="center" indent="4"/>
    </xf>
    <xf numFmtId="0" fontId="47" fillId="0" borderId="0" xfId="0" applyFont="1" applyAlignment="1">
      <alignment horizontal="left" vertical="center" indent="6"/>
    </xf>
    <xf numFmtId="0" fontId="26" fillId="0" borderId="0" xfId="0" applyFont="1" applyAlignment="1">
      <alignment horizontal="left" vertical="center" indent="4"/>
    </xf>
    <xf numFmtId="0" fontId="49" fillId="0" borderId="0" xfId="0" applyFont="1" applyAlignment="1">
      <alignment horizontal="left" vertical="center" indent="4"/>
    </xf>
    <xf numFmtId="0" fontId="11" fillId="0" borderId="0" xfId="0" applyFont="1" applyAlignment="1">
      <alignment horizontal="left" vertical="center" indent="8"/>
    </xf>
    <xf numFmtId="0" fontId="10" fillId="0" borderId="0" xfId="0" applyFont="1" applyAlignment="1">
      <alignment horizontal="left" vertical="center" indent="4"/>
    </xf>
    <xf numFmtId="0" fontId="26" fillId="0" borderId="0" xfId="0" applyFont="1" applyAlignment="1">
      <alignment horizontal="left" vertical="center" indent="8"/>
    </xf>
    <xf numFmtId="0" fontId="50" fillId="0" borderId="0" xfId="0" applyFont="1" applyAlignment="1">
      <alignment horizontal="left" vertical="center" indent="4"/>
    </xf>
    <xf numFmtId="0" fontId="45" fillId="0" borderId="0" xfId="0" applyFont="1" applyAlignment="1">
      <alignment horizontal="left" vertical="center" indent="4"/>
    </xf>
    <xf numFmtId="0" fontId="51" fillId="0" borderId="0" xfId="0" applyFont="1" applyAlignment="1">
      <alignment horizontal="left" vertical="center" indent="6"/>
    </xf>
    <xf numFmtId="0" fontId="11" fillId="0" borderId="0" xfId="0" applyFont="1" applyAlignment="1">
      <alignment horizontal="left" vertical="center" indent="4"/>
    </xf>
    <xf numFmtId="0" fontId="26" fillId="0" borderId="0" xfId="0" applyFont="1" applyAlignment="1">
      <alignment vertical="center"/>
    </xf>
    <xf numFmtId="0" fontId="53" fillId="0" borderId="0" xfId="0" applyFont="1" applyAlignment="1">
      <alignment vertical="center"/>
    </xf>
    <xf numFmtId="0" fontId="10" fillId="0" borderId="0" xfId="0" applyFont="1" applyAlignment="1">
      <alignment vertical="center"/>
    </xf>
    <xf numFmtId="0" fontId="46" fillId="0" borderId="0" xfId="0" applyFont="1" applyAlignment="1">
      <alignment horizontal="left" vertical="center" indent="3"/>
    </xf>
    <xf numFmtId="0" fontId="54" fillId="0" borderId="0" xfId="0" applyFont="1" applyAlignment="1">
      <alignment vertical="center"/>
    </xf>
    <xf numFmtId="0" fontId="43" fillId="0" borderId="0" xfId="0" applyFont="1" applyAlignment="1">
      <alignment vertical="center"/>
    </xf>
    <xf numFmtId="0" fontId="55" fillId="0" borderId="0" xfId="0" applyFont="1" applyAlignment="1">
      <alignment vertical="center"/>
    </xf>
    <xf numFmtId="0" fontId="33" fillId="0" borderId="0" xfId="0" applyFont="1" applyAlignment="1">
      <alignment vertical="center"/>
    </xf>
    <xf numFmtId="0" fontId="41" fillId="0" borderId="0" xfId="0" applyFont="1" applyAlignment="1">
      <alignment horizontal="left" vertical="center" wrapText="1" indent="8"/>
    </xf>
    <xf numFmtId="0" fontId="48" fillId="0" borderId="0" xfId="0" applyFont="1" applyAlignment="1">
      <alignment horizontal="left" vertical="center" indent="3"/>
    </xf>
    <xf numFmtId="0" fontId="41" fillId="0" borderId="0" xfId="0" applyFont="1" applyAlignment="1">
      <alignment horizontal="left" vertical="center" indent="10"/>
    </xf>
    <xf numFmtId="0" fontId="11" fillId="0" borderId="0" xfId="0" applyFont="1" applyAlignment="1">
      <alignment horizontal="left" vertical="center" wrapText="1" indent="4"/>
    </xf>
    <xf numFmtId="0" fontId="47" fillId="0" borderId="0" xfId="0" applyFont="1" applyAlignment="1">
      <alignment horizontal="left" vertical="center" indent="3"/>
    </xf>
    <xf numFmtId="0" fontId="38" fillId="0" borderId="0" xfId="0" applyFont="1" applyAlignment="1">
      <alignment horizontal="left" vertical="center" indent="10"/>
    </xf>
    <xf numFmtId="0" fontId="37" fillId="0" borderId="0" xfId="0" applyFont="1" applyAlignment="1">
      <alignment horizontal="left" vertical="center" indent="10"/>
    </xf>
    <xf numFmtId="0" fontId="0" fillId="0" borderId="0" xfId="0" applyAlignment="1">
      <alignment horizontal="left" indent="2"/>
    </xf>
    <xf numFmtId="0" fontId="41" fillId="0" borderId="0" xfId="0" applyFont="1" applyAlignment="1">
      <alignment horizontal="left" vertical="center" indent="12"/>
    </xf>
    <xf numFmtId="0" fontId="56" fillId="0" borderId="0" xfId="9" applyAlignment="1" applyProtection="1">
      <alignment vertical="center"/>
    </xf>
    <xf numFmtId="0" fontId="13" fillId="0" borderId="20" xfId="0" applyFont="1" applyBorder="1" applyAlignment="1" applyProtection="1">
      <alignment vertical="center"/>
      <protection locked="0"/>
    </xf>
    <xf numFmtId="49" fontId="12" fillId="0" borderId="0" xfId="0" applyNumberFormat="1" applyFont="1" applyAlignment="1" applyProtection="1">
      <alignment vertical="center"/>
      <protection locked="0"/>
    </xf>
    <xf numFmtId="49" fontId="12" fillId="0" borderId="23" xfId="0" applyNumberFormat="1" applyFont="1" applyBorder="1" applyAlignment="1" applyProtection="1">
      <alignment vertical="center"/>
      <protection locked="0"/>
    </xf>
    <xf numFmtId="49" fontId="12" fillId="0" borderId="0" xfId="0" applyNumberFormat="1" applyFont="1" applyAlignment="1" applyProtection="1">
      <alignment horizontal="left" vertical="center"/>
      <protection locked="0"/>
    </xf>
    <xf numFmtId="0" fontId="15" fillId="9" borderId="5" xfId="0" applyFont="1" applyFill="1" applyBorder="1" applyAlignment="1" applyProtection="1">
      <alignment horizontal="center" vertical="center"/>
      <protection locked="0"/>
    </xf>
    <xf numFmtId="0" fontId="15" fillId="9" borderId="1" xfId="0" applyFont="1" applyFill="1" applyBorder="1" applyAlignment="1" applyProtection="1">
      <alignment horizontal="center" vertical="center"/>
      <protection locked="0"/>
    </xf>
    <xf numFmtId="0" fontId="15" fillId="9" borderId="2" xfId="0" applyFont="1" applyFill="1" applyBorder="1" applyAlignment="1" applyProtection="1">
      <alignment horizontal="center" vertical="center"/>
      <protection locked="0"/>
    </xf>
    <xf numFmtId="49" fontId="15" fillId="9" borderId="5" xfId="0" applyNumberFormat="1" applyFont="1" applyFill="1" applyBorder="1" applyAlignment="1" applyProtection="1">
      <alignment horizontal="center"/>
      <protection locked="0"/>
    </xf>
    <xf numFmtId="49" fontId="15" fillId="9" borderId="1" xfId="0" applyNumberFormat="1" applyFont="1" applyFill="1" applyBorder="1" applyAlignment="1" applyProtection="1">
      <alignment horizontal="center"/>
      <protection locked="0"/>
    </xf>
    <xf numFmtId="49" fontId="15" fillId="9" borderId="2" xfId="0" applyNumberFormat="1" applyFont="1" applyFill="1" applyBorder="1" applyAlignment="1" applyProtection="1">
      <alignment horizontal="center"/>
      <protection locked="0"/>
    </xf>
    <xf numFmtId="49" fontId="14" fillId="5" borderId="11" xfId="0" applyNumberFormat="1" applyFont="1" applyFill="1" applyBorder="1" applyAlignment="1" applyProtection="1">
      <alignment horizontal="center" vertical="center" wrapText="1"/>
      <protection locked="0"/>
    </xf>
    <xf numFmtId="49" fontId="14" fillId="5" borderId="12" xfId="0" applyNumberFormat="1" applyFont="1" applyFill="1" applyBorder="1" applyAlignment="1" applyProtection="1">
      <alignment horizontal="center" vertical="center" wrapText="1"/>
      <protection locked="0"/>
    </xf>
    <xf numFmtId="49" fontId="14" fillId="5" borderId="13" xfId="0" applyNumberFormat="1" applyFont="1" applyFill="1" applyBorder="1" applyAlignment="1" applyProtection="1">
      <alignment horizontal="center" vertical="center" wrapText="1"/>
      <protection locked="0"/>
    </xf>
    <xf numFmtId="49" fontId="14" fillId="5" borderId="19" xfId="0" applyNumberFormat="1" applyFont="1" applyFill="1" applyBorder="1" applyAlignment="1" applyProtection="1">
      <alignment horizontal="center" vertical="center" wrapText="1"/>
      <protection locked="0"/>
    </xf>
    <xf numFmtId="49" fontId="14" fillId="5" borderId="20" xfId="0" applyNumberFormat="1" applyFont="1" applyFill="1" applyBorder="1" applyAlignment="1" applyProtection="1">
      <alignment horizontal="center" vertical="center" wrapText="1"/>
      <protection locked="0"/>
    </xf>
    <xf numFmtId="49" fontId="14" fillId="5" borderId="21" xfId="0" applyNumberFormat="1" applyFont="1" applyFill="1" applyBorder="1" applyAlignment="1" applyProtection="1">
      <alignment horizontal="center" vertical="center" wrapText="1"/>
      <protection locked="0"/>
    </xf>
    <xf numFmtId="49" fontId="11" fillId="2" borderId="4" xfId="0" applyNumberFormat="1" applyFont="1" applyFill="1" applyBorder="1" applyAlignment="1" applyProtection="1">
      <alignment vertical="center"/>
      <protection locked="0"/>
    </xf>
    <xf numFmtId="49" fontId="14" fillId="9" borderId="9" xfId="0" applyNumberFormat="1" applyFont="1" applyFill="1" applyBorder="1" applyAlignment="1" applyProtection="1">
      <alignment horizontal="center"/>
      <protection locked="0"/>
    </xf>
    <xf numFmtId="49" fontId="14" fillId="9" borderId="8" xfId="0" applyNumberFormat="1" applyFont="1" applyFill="1" applyBorder="1" applyAlignment="1" applyProtection="1">
      <alignment horizontal="center"/>
      <protection locked="0"/>
    </xf>
    <xf numFmtId="49" fontId="14" fillId="9" borderId="10" xfId="0" applyNumberFormat="1" applyFont="1" applyFill="1" applyBorder="1" applyAlignment="1" applyProtection="1">
      <alignment horizontal="center"/>
      <protection locked="0"/>
    </xf>
    <xf numFmtId="2" fontId="14" fillId="5" borderId="24" xfId="0" applyNumberFormat="1" applyFont="1" applyFill="1" applyBorder="1" applyAlignment="1" applyProtection="1">
      <alignment horizontal="center" vertical="center"/>
      <protection locked="0"/>
    </xf>
    <xf numFmtId="2" fontId="14" fillId="5" borderId="25" xfId="0" applyNumberFormat="1" applyFont="1" applyFill="1" applyBorder="1" applyAlignment="1" applyProtection="1">
      <alignment horizontal="center" vertical="center"/>
      <protection locked="0"/>
    </xf>
    <xf numFmtId="2" fontId="14" fillId="5" borderId="26" xfId="0" applyNumberFormat="1" applyFont="1" applyFill="1" applyBorder="1" applyAlignment="1" applyProtection="1">
      <alignment horizontal="center" vertical="center"/>
      <protection locked="0"/>
    </xf>
    <xf numFmtId="49" fontId="15" fillId="0" borderId="9" xfId="0" applyNumberFormat="1" applyFont="1" applyBorder="1" applyAlignment="1" applyProtection="1">
      <alignment horizontal="center" vertical="center"/>
      <protection locked="0"/>
    </xf>
    <xf numFmtId="49" fontId="15" fillId="0" borderId="60"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49" fontId="13" fillId="4" borderId="9" xfId="0" applyNumberFormat="1" applyFont="1" applyFill="1" applyBorder="1" applyAlignment="1" applyProtection="1">
      <alignment horizontal="center" vertical="center"/>
      <protection locked="0"/>
    </xf>
    <xf numFmtId="49" fontId="13" fillId="4" borderId="60" xfId="0" applyNumberFormat="1" applyFont="1" applyFill="1" applyBorder="1" applyAlignment="1" applyProtection="1">
      <alignment horizontal="center" vertical="center"/>
      <protection locked="0"/>
    </xf>
    <xf numFmtId="49" fontId="13" fillId="4" borderId="10" xfId="0" applyNumberFormat="1" applyFont="1" applyFill="1" applyBorder="1" applyAlignment="1" applyProtection="1">
      <alignment horizontal="center" vertical="center"/>
      <protection locked="0"/>
    </xf>
    <xf numFmtId="0" fontId="16" fillId="4" borderId="11" xfId="0" applyFont="1" applyFill="1" applyBorder="1" applyAlignment="1" applyProtection="1">
      <alignment horizontal="center" vertical="center" wrapText="1"/>
      <protection locked="0"/>
    </xf>
    <xf numFmtId="0" fontId="16" fillId="4" borderId="12" xfId="0" applyFont="1" applyFill="1" applyBorder="1" applyAlignment="1" applyProtection="1">
      <alignment horizontal="center" vertical="center" wrapText="1"/>
      <protection locked="0"/>
    </xf>
    <xf numFmtId="0" fontId="16" fillId="4" borderId="13" xfId="0" applyFont="1" applyFill="1" applyBorder="1" applyAlignment="1" applyProtection="1">
      <alignment horizontal="center" vertical="center" wrapText="1"/>
      <protection locked="0"/>
    </xf>
    <xf numFmtId="0" fontId="16" fillId="4" borderId="14" xfId="0" applyFont="1" applyFill="1" applyBorder="1" applyAlignment="1" applyProtection="1">
      <alignment horizontal="center" vertical="center" wrapText="1"/>
      <protection locked="0"/>
    </xf>
    <xf numFmtId="0" fontId="16" fillId="4" borderId="0" xfId="0" applyFont="1" applyFill="1" applyAlignment="1" applyProtection="1">
      <alignment horizontal="center" vertical="center" wrapText="1"/>
      <protection locked="0"/>
    </xf>
    <xf numFmtId="0" fontId="16" fillId="4" borderId="15" xfId="0" applyFont="1" applyFill="1" applyBorder="1" applyAlignment="1" applyProtection="1">
      <alignment horizontal="center" vertical="center" wrapText="1"/>
      <protection locked="0"/>
    </xf>
    <xf numFmtId="0" fontId="16" fillId="4" borderId="19" xfId="0" applyFont="1" applyFill="1" applyBorder="1" applyAlignment="1" applyProtection="1">
      <alignment horizontal="center" vertical="center" wrapText="1"/>
      <protection locked="0"/>
    </xf>
    <xf numFmtId="0" fontId="16" fillId="4" borderId="20" xfId="0" applyFont="1" applyFill="1" applyBorder="1" applyAlignment="1" applyProtection="1">
      <alignment horizontal="center" vertical="center" wrapText="1"/>
      <protection locked="0"/>
    </xf>
    <xf numFmtId="0" fontId="16" fillId="4" borderId="21" xfId="0" applyFont="1" applyFill="1" applyBorder="1" applyAlignment="1" applyProtection="1">
      <alignment horizontal="center" vertical="center" wrapText="1"/>
      <protection locked="0"/>
    </xf>
    <xf numFmtId="0" fontId="13" fillId="5" borderId="24" xfId="0" applyFont="1" applyFill="1" applyBorder="1" applyAlignment="1" applyProtection="1">
      <alignment horizontal="center" vertical="center" wrapText="1"/>
      <protection locked="0"/>
    </xf>
    <xf numFmtId="0" fontId="13" fillId="5" borderId="25" xfId="0" applyFont="1" applyFill="1" applyBorder="1" applyAlignment="1" applyProtection="1">
      <alignment horizontal="center" vertical="center" wrapText="1"/>
      <protection locked="0"/>
    </xf>
    <xf numFmtId="0" fontId="13" fillId="5" borderId="26" xfId="0" applyFont="1" applyFill="1" applyBorder="1" applyAlignment="1" applyProtection="1">
      <alignment horizontal="center" vertical="center" wrapText="1"/>
      <protection locked="0"/>
    </xf>
    <xf numFmtId="0" fontId="14" fillId="3" borderId="11" xfId="0" applyFont="1" applyFill="1" applyBorder="1" applyAlignment="1" applyProtection="1">
      <alignment horizontal="center" vertical="center" wrapText="1"/>
      <protection locked="0"/>
    </xf>
    <xf numFmtId="0" fontId="14" fillId="3" borderId="12" xfId="0" applyFont="1" applyFill="1" applyBorder="1" applyAlignment="1" applyProtection="1">
      <alignment horizontal="center" vertical="center" wrapText="1"/>
      <protection locked="0"/>
    </xf>
    <xf numFmtId="0" fontId="14" fillId="3" borderId="13" xfId="0" applyFont="1" applyFill="1" applyBorder="1" applyAlignment="1" applyProtection="1">
      <alignment horizontal="center" vertical="center" wrapText="1"/>
      <protection locked="0"/>
    </xf>
    <xf numFmtId="0" fontId="14" fillId="3" borderId="14" xfId="0" applyFont="1" applyFill="1" applyBorder="1" applyAlignment="1" applyProtection="1">
      <alignment horizontal="center" vertical="center" wrapText="1"/>
      <protection locked="0"/>
    </xf>
    <xf numFmtId="0" fontId="14" fillId="3" borderId="0" xfId="0" applyFont="1" applyFill="1" applyAlignment="1" applyProtection="1">
      <alignment horizontal="center" vertical="center" wrapText="1"/>
      <protection locked="0"/>
    </xf>
    <xf numFmtId="0" fontId="14" fillId="3" borderId="15" xfId="0" applyFont="1" applyFill="1" applyBorder="1" applyAlignment="1" applyProtection="1">
      <alignment horizontal="center" vertical="center" wrapText="1"/>
      <protection locked="0"/>
    </xf>
    <xf numFmtId="0" fontId="14" fillId="3" borderId="19" xfId="0" applyFont="1" applyFill="1" applyBorder="1" applyAlignment="1" applyProtection="1">
      <alignment horizontal="center" vertical="center" wrapText="1"/>
      <protection locked="0"/>
    </xf>
    <xf numFmtId="0" fontId="14" fillId="3" borderId="20" xfId="0" applyFont="1" applyFill="1" applyBorder="1" applyAlignment="1" applyProtection="1">
      <alignment horizontal="center" vertical="center" wrapText="1"/>
      <protection locked="0"/>
    </xf>
    <xf numFmtId="0" fontId="14" fillId="3" borderId="21" xfId="0" applyFont="1" applyFill="1" applyBorder="1" applyAlignment="1" applyProtection="1">
      <alignment horizontal="center" vertical="center" wrapText="1"/>
      <protection locked="0"/>
    </xf>
    <xf numFmtId="10" fontId="14" fillId="4" borderId="9" xfId="2" applyNumberFormat="1" applyFont="1" applyFill="1" applyBorder="1" applyAlignment="1" applyProtection="1">
      <alignment vertical="center"/>
    </xf>
    <xf numFmtId="10" fontId="14" fillId="4" borderId="60" xfId="2" applyNumberFormat="1" applyFont="1" applyFill="1" applyBorder="1" applyAlignment="1" applyProtection="1">
      <alignment vertical="center"/>
    </xf>
    <xf numFmtId="10" fontId="14" fillId="4" borderId="10" xfId="2" applyNumberFormat="1" applyFont="1" applyFill="1" applyBorder="1" applyAlignment="1" applyProtection="1">
      <alignment vertical="center"/>
    </xf>
    <xf numFmtId="164" fontId="14" fillId="0" borderId="9" xfId="0" applyNumberFormat="1" applyFont="1" applyBorder="1" applyAlignment="1" applyProtection="1">
      <alignment vertical="center"/>
      <protection locked="0"/>
    </xf>
    <xf numFmtId="164" fontId="14" fillId="0" borderId="8" xfId="0" applyNumberFormat="1" applyFont="1" applyBorder="1" applyAlignment="1" applyProtection="1">
      <alignment vertical="center"/>
      <protection locked="0"/>
    </xf>
    <xf numFmtId="164" fontId="14" fillId="0" borderId="10" xfId="0" applyNumberFormat="1" applyFont="1" applyBorder="1" applyAlignment="1" applyProtection="1">
      <alignment vertical="center"/>
      <protection locked="0"/>
    </xf>
    <xf numFmtId="9" fontId="14" fillId="0" borderId="9" xfId="2" applyFont="1" applyFill="1" applyBorder="1" applyAlignment="1" applyProtection="1">
      <alignment vertical="center"/>
      <protection locked="0"/>
    </xf>
    <xf numFmtId="9" fontId="14" fillId="0" borderId="8" xfId="2" applyFont="1" applyFill="1" applyBorder="1" applyAlignment="1" applyProtection="1">
      <alignment vertical="center"/>
      <protection locked="0"/>
    </xf>
    <xf numFmtId="9" fontId="14" fillId="0" borderId="10" xfId="2" applyFont="1" applyFill="1" applyBorder="1" applyAlignment="1" applyProtection="1">
      <alignment vertical="center"/>
      <protection locked="0"/>
    </xf>
    <xf numFmtId="49" fontId="14" fillId="3" borderId="0" xfId="0" applyNumberFormat="1" applyFont="1" applyFill="1" applyAlignment="1" applyProtection="1">
      <alignment horizontal="left"/>
      <protection locked="0"/>
    </xf>
    <xf numFmtId="49" fontId="25" fillId="4" borderId="9" xfId="0" applyNumberFormat="1" applyFont="1" applyFill="1" applyBorder="1" applyAlignment="1" applyProtection="1">
      <alignment horizontal="center" vertical="center"/>
      <protection locked="0"/>
    </xf>
    <xf numFmtId="49" fontId="25" fillId="4" borderId="8" xfId="0" applyNumberFormat="1" applyFont="1" applyFill="1" applyBorder="1" applyAlignment="1" applyProtection="1">
      <alignment horizontal="center" vertical="center"/>
      <protection locked="0"/>
    </xf>
    <xf numFmtId="49" fontId="25" fillId="4" borderId="10" xfId="0" applyNumberFormat="1" applyFont="1" applyFill="1" applyBorder="1" applyAlignment="1" applyProtection="1">
      <alignment horizontal="center" vertical="center"/>
      <protection locked="0"/>
    </xf>
    <xf numFmtId="165" fontId="14" fillId="4" borderId="9" xfId="0" applyNumberFormat="1" applyFont="1" applyFill="1" applyBorder="1"/>
    <xf numFmtId="165" fontId="14" fillId="4" borderId="8" xfId="0" applyNumberFormat="1" applyFont="1" applyFill="1" applyBorder="1"/>
    <xf numFmtId="165" fontId="14" fillId="4" borderId="10" xfId="0" applyNumberFormat="1" applyFont="1" applyFill="1" applyBorder="1"/>
    <xf numFmtId="0" fontId="13" fillId="0" borderId="12" xfId="0" applyFont="1" applyBorder="1" applyAlignment="1">
      <alignment horizontal="right" vertical="center"/>
    </xf>
    <xf numFmtId="49" fontId="14" fillId="0" borderId="63" xfId="0" applyNumberFormat="1" applyFont="1" applyBorder="1" applyAlignment="1" applyProtection="1">
      <alignment horizontal="center" wrapText="1"/>
      <protection locked="0"/>
    </xf>
    <xf numFmtId="49" fontId="14" fillId="0" borderId="1" xfId="0" applyNumberFormat="1" applyFont="1" applyBorder="1" applyAlignment="1" applyProtection="1">
      <alignment horizontal="center" wrapText="1"/>
      <protection locked="0"/>
    </xf>
    <xf numFmtId="49" fontId="14" fillId="0" borderId="65" xfId="0" applyNumberFormat="1" applyFont="1" applyBorder="1" applyAlignment="1" applyProtection="1">
      <alignment horizontal="center" wrapText="1"/>
      <protection locked="0"/>
    </xf>
    <xf numFmtId="49" fontId="14" fillId="0" borderId="22" xfId="0" applyNumberFormat="1" applyFont="1" applyBorder="1" applyAlignment="1" applyProtection="1">
      <alignment horizontal="center" wrapText="1"/>
      <protection locked="0"/>
    </xf>
    <xf numFmtId="49" fontId="14" fillId="0" borderId="0" xfId="0" applyNumberFormat="1" applyFont="1" applyAlignment="1" applyProtection="1">
      <alignment horizontal="center" wrapText="1"/>
      <protection locked="0"/>
    </xf>
    <xf numFmtId="49" fontId="14" fillId="0" borderId="23" xfId="0" applyNumberFormat="1" applyFont="1" applyBorder="1" applyAlignment="1" applyProtection="1">
      <alignment horizontal="center" wrapText="1"/>
      <protection locked="0"/>
    </xf>
    <xf numFmtId="49" fontId="14" fillId="0" borderId="66" xfId="0" applyNumberFormat="1" applyFont="1" applyBorder="1" applyAlignment="1" applyProtection="1">
      <alignment horizontal="center" wrapText="1"/>
      <protection locked="0"/>
    </xf>
    <xf numFmtId="49" fontId="14" fillId="0" borderId="58" xfId="0" applyNumberFormat="1" applyFont="1" applyBorder="1" applyAlignment="1" applyProtection="1">
      <alignment horizontal="center" wrapText="1"/>
      <protection locked="0"/>
    </xf>
    <xf numFmtId="49" fontId="14" fillId="0" borderId="67" xfId="0" applyNumberFormat="1" applyFont="1" applyBorder="1" applyAlignment="1" applyProtection="1">
      <alignment horizontal="center" wrapText="1"/>
      <protection locked="0"/>
    </xf>
    <xf numFmtId="0" fontId="32" fillId="3" borderId="1" xfId="0" applyFont="1" applyFill="1" applyBorder="1" applyAlignment="1" applyProtection="1">
      <alignment horizontal="center" vertical="center"/>
      <protection locked="0"/>
    </xf>
    <xf numFmtId="0" fontId="14" fillId="9" borderId="9" xfId="0" applyFont="1" applyFill="1" applyBorder="1" applyAlignment="1" applyProtection="1">
      <alignment horizontal="center" vertical="center"/>
      <protection locked="0"/>
    </xf>
    <xf numFmtId="0" fontId="14" fillId="9" borderId="60" xfId="0" applyFont="1" applyFill="1" applyBorder="1" applyAlignment="1" applyProtection="1">
      <alignment horizontal="center" vertical="center"/>
      <protection locked="0"/>
    </xf>
    <xf numFmtId="0" fontId="14" fillId="9" borderId="10" xfId="0" applyFont="1" applyFill="1" applyBorder="1" applyAlignment="1" applyProtection="1">
      <alignment horizontal="center" vertical="center"/>
      <protection locked="0"/>
    </xf>
    <xf numFmtId="49" fontId="32" fillId="3" borderId="0" xfId="0" applyNumberFormat="1" applyFont="1" applyFill="1" applyAlignment="1" applyProtection="1">
      <alignment vertical="center"/>
      <protection locked="0"/>
    </xf>
    <xf numFmtId="0" fontId="11" fillId="2" borderId="4" xfId="0" applyFont="1" applyFill="1" applyBorder="1" applyAlignment="1" applyProtection="1">
      <alignment vertical="center"/>
      <protection locked="0"/>
    </xf>
    <xf numFmtId="0" fontId="11" fillId="2" borderId="17" xfId="0" applyFont="1" applyFill="1" applyBorder="1" applyAlignment="1" applyProtection="1">
      <alignment vertical="center"/>
      <protection locked="0"/>
    </xf>
    <xf numFmtId="14" fontId="10" fillId="9" borderId="9" xfId="0" applyNumberFormat="1" applyFont="1" applyFill="1" applyBorder="1" applyAlignment="1" applyProtection="1">
      <alignment horizontal="center" vertical="center"/>
      <protection locked="0"/>
    </xf>
    <xf numFmtId="14" fontId="10" fillId="9" borderId="60" xfId="0" applyNumberFormat="1" applyFont="1" applyFill="1" applyBorder="1" applyAlignment="1" applyProtection="1">
      <alignment horizontal="center" vertical="center"/>
      <protection locked="0"/>
    </xf>
    <xf numFmtId="14" fontId="10" fillId="9" borderId="10" xfId="0" applyNumberFormat="1" applyFont="1" applyFill="1" applyBorder="1" applyAlignment="1" applyProtection="1">
      <alignment horizontal="center" vertical="center"/>
      <protection locked="0"/>
    </xf>
    <xf numFmtId="49" fontId="14" fillId="0" borderId="27" xfId="0" applyNumberFormat="1" applyFont="1" applyBorder="1" applyAlignment="1" applyProtection="1">
      <alignment vertical="top" wrapText="1"/>
      <protection locked="0"/>
    </xf>
    <xf numFmtId="0" fontId="14" fillId="0" borderId="5" xfId="0" applyFont="1" applyBorder="1" applyAlignment="1" applyProtection="1">
      <alignment vertical="top" wrapText="1"/>
      <protection locked="0"/>
    </xf>
    <xf numFmtId="0" fontId="14" fillId="0" borderId="1" xfId="0" applyFont="1" applyBorder="1" applyAlignment="1" applyProtection="1">
      <alignment vertical="top" wrapText="1"/>
      <protection locked="0"/>
    </xf>
    <xf numFmtId="0" fontId="14" fillId="0" borderId="2" xfId="0" applyFont="1" applyBorder="1" applyAlignment="1" applyProtection="1">
      <alignment vertical="top" wrapText="1"/>
      <protection locked="0"/>
    </xf>
    <xf numFmtId="0" fontId="14" fillId="0" borderId="22" xfId="0" applyFont="1" applyBorder="1" applyAlignment="1" applyProtection="1">
      <alignment vertical="top" wrapText="1"/>
      <protection locked="0"/>
    </xf>
    <xf numFmtId="0" fontId="14" fillId="0" borderId="0" xfId="0" applyFont="1" applyAlignment="1" applyProtection="1">
      <alignment vertical="top" wrapText="1"/>
      <protection locked="0"/>
    </xf>
    <xf numFmtId="0" fontId="14" fillId="0" borderId="23" xfId="0" applyFont="1" applyBorder="1" applyAlignment="1" applyProtection="1">
      <alignment vertical="top" wrapText="1"/>
      <protection locked="0"/>
    </xf>
    <xf numFmtId="0" fontId="14" fillId="0" borderId="6" xfId="0" applyFont="1" applyBorder="1" applyAlignment="1" applyProtection="1">
      <alignment vertical="top" wrapText="1"/>
      <protection locked="0"/>
    </xf>
    <xf numFmtId="0" fontId="14" fillId="0" borderId="7" xfId="0" applyFont="1" applyBorder="1" applyAlignment="1" applyProtection="1">
      <alignment vertical="top" wrapText="1"/>
      <protection locked="0"/>
    </xf>
    <xf numFmtId="0" fontId="14" fillId="0" borderId="3" xfId="0" applyFont="1" applyBorder="1" applyAlignment="1" applyProtection="1">
      <alignment vertical="top" wrapText="1"/>
      <protection locked="0"/>
    </xf>
    <xf numFmtId="0" fontId="14" fillId="3" borderId="0" xfId="0" applyFont="1" applyFill="1" applyAlignment="1" applyProtection="1">
      <alignment horizontal="left"/>
      <protection locked="0"/>
    </xf>
    <xf numFmtId="0" fontId="14" fillId="9" borderId="27" xfId="0" applyFont="1" applyFill="1" applyBorder="1" applyAlignment="1" applyProtection="1">
      <alignment horizontal="center"/>
      <protection locked="0"/>
    </xf>
    <xf numFmtId="0" fontId="14" fillId="9" borderId="9" xfId="0" applyFont="1" applyFill="1" applyBorder="1" applyAlignment="1" applyProtection="1">
      <alignment vertical="center"/>
      <protection locked="0"/>
    </xf>
    <xf numFmtId="0" fontId="14" fillId="9" borderId="8" xfId="0" applyFont="1" applyFill="1" applyBorder="1" applyAlignment="1" applyProtection="1">
      <alignment vertical="center"/>
      <protection locked="0"/>
    </xf>
    <xf numFmtId="0" fontId="14" fillId="9" borderId="10" xfId="0" applyFont="1" applyFill="1" applyBorder="1" applyAlignment="1" applyProtection="1">
      <alignment vertical="center"/>
      <protection locked="0"/>
    </xf>
    <xf numFmtId="14" fontId="14" fillId="9" borderId="9" xfId="0" applyNumberFormat="1" applyFont="1" applyFill="1" applyBorder="1" applyAlignment="1" applyProtection="1">
      <alignment vertical="center"/>
      <protection locked="0"/>
    </xf>
    <xf numFmtId="14" fontId="14" fillId="9" borderId="8" xfId="0" applyNumberFormat="1" applyFont="1" applyFill="1" applyBorder="1" applyAlignment="1" applyProtection="1">
      <alignment vertical="center"/>
      <protection locked="0"/>
    </xf>
    <xf numFmtId="14" fontId="14" fillId="9" borderId="10" xfId="0" applyNumberFormat="1" applyFont="1" applyFill="1" applyBorder="1" applyAlignment="1" applyProtection="1">
      <alignment vertical="center"/>
      <protection locked="0"/>
    </xf>
    <xf numFmtId="0" fontId="14" fillId="9" borderId="9" xfId="0" applyFont="1" applyFill="1" applyBorder="1" applyAlignment="1" applyProtection="1">
      <alignment horizontal="center"/>
      <protection locked="0"/>
    </xf>
    <xf numFmtId="0" fontId="14" fillId="9" borderId="8" xfId="0" applyFont="1" applyFill="1" applyBorder="1" applyAlignment="1" applyProtection="1">
      <alignment horizontal="center"/>
      <protection locked="0"/>
    </xf>
    <xf numFmtId="0" fontId="14" fillId="9" borderId="10" xfId="0" applyFont="1" applyFill="1" applyBorder="1" applyAlignment="1" applyProtection="1">
      <alignment horizontal="center"/>
      <protection locked="0"/>
    </xf>
    <xf numFmtId="49" fontId="18" fillId="9" borderId="9" xfId="0" applyNumberFormat="1" applyFont="1" applyFill="1" applyBorder="1" applyAlignment="1" applyProtection="1">
      <alignment vertical="center"/>
      <protection locked="0"/>
    </xf>
    <xf numFmtId="49" fontId="18" fillId="9" borderId="8" xfId="0" applyNumberFormat="1" applyFont="1" applyFill="1" applyBorder="1" applyAlignment="1" applyProtection="1">
      <alignment vertical="center"/>
      <protection locked="0"/>
    </xf>
    <xf numFmtId="49" fontId="18" fillId="9" borderId="10" xfId="0" applyNumberFormat="1" applyFont="1" applyFill="1" applyBorder="1" applyAlignment="1" applyProtection="1">
      <alignment vertical="center"/>
      <protection locked="0"/>
    </xf>
    <xf numFmtId="49" fontId="14" fillId="0" borderId="5" xfId="0" applyNumberFormat="1" applyFont="1" applyBorder="1" applyAlignment="1" applyProtection="1">
      <alignment wrapText="1"/>
      <protection locked="0"/>
    </xf>
    <xf numFmtId="49" fontId="14" fillId="0" borderId="1" xfId="0" applyNumberFormat="1" applyFont="1" applyBorder="1" applyAlignment="1" applyProtection="1">
      <alignment wrapText="1"/>
      <protection locked="0"/>
    </xf>
    <xf numFmtId="49" fontId="14" fillId="0" borderId="2" xfId="0" applyNumberFormat="1" applyFont="1" applyBorder="1" applyAlignment="1" applyProtection="1">
      <alignment wrapText="1"/>
      <protection locked="0"/>
    </xf>
    <xf numFmtId="49" fontId="14" fillId="0" borderId="6" xfId="0" applyNumberFormat="1" applyFont="1" applyBorder="1" applyAlignment="1" applyProtection="1">
      <alignment wrapText="1"/>
      <protection locked="0"/>
    </xf>
    <xf numFmtId="49" fontId="14" fillId="0" borderId="7" xfId="0" applyNumberFormat="1" applyFont="1" applyBorder="1" applyAlignment="1" applyProtection="1">
      <alignment wrapText="1"/>
      <protection locked="0"/>
    </xf>
    <xf numFmtId="49" fontId="14" fillId="0" borderId="3" xfId="0" applyNumberFormat="1" applyFont="1" applyBorder="1" applyAlignment="1" applyProtection="1">
      <alignment wrapText="1"/>
      <protection locked="0"/>
    </xf>
    <xf numFmtId="0" fontId="20" fillId="0" borderId="14" xfId="0" applyFont="1" applyBorder="1" applyAlignment="1" applyProtection="1">
      <alignment horizontal="center"/>
      <protection locked="0"/>
    </xf>
    <xf numFmtId="0" fontId="20" fillId="0" borderId="0" xfId="0" applyFont="1" applyAlignment="1" applyProtection="1">
      <alignment horizontal="center"/>
      <protection locked="0"/>
    </xf>
    <xf numFmtId="0" fontId="20" fillId="0" borderId="15" xfId="0" applyFont="1" applyBorder="1" applyAlignment="1" applyProtection="1">
      <alignment horizontal="center"/>
      <protection locked="0"/>
    </xf>
    <xf numFmtId="0" fontId="12" fillId="5" borderId="24" xfId="0" applyFont="1" applyFill="1" applyBorder="1" applyAlignment="1" applyProtection="1">
      <alignment horizontal="center" vertical="center"/>
      <protection locked="0"/>
    </xf>
    <xf numFmtId="0" fontId="12" fillId="5" borderId="25" xfId="0" applyFont="1" applyFill="1" applyBorder="1" applyAlignment="1" applyProtection="1">
      <alignment horizontal="center" vertical="center"/>
      <protection locked="0"/>
    </xf>
    <xf numFmtId="0" fontId="12" fillId="5" borderId="26"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3" xfId="0" applyBorder="1" applyAlignment="1" applyProtection="1">
      <alignment horizontal="center" vertical="center"/>
      <protection locked="0"/>
    </xf>
    <xf numFmtId="0" fontId="10" fillId="6" borderId="9" xfId="0" applyFont="1" applyFill="1" applyBorder="1" applyAlignment="1" applyProtection="1">
      <alignment horizontal="center" vertical="center" wrapText="1"/>
      <protection locked="0"/>
    </xf>
    <xf numFmtId="0" fontId="10" fillId="6" borderId="8" xfId="0" applyFont="1" applyFill="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11" fillId="2" borderId="34" xfId="0" applyFont="1" applyFill="1" applyBorder="1" applyAlignment="1" applyProtection="1">
      <alignment vertical="center"/>
      <protection locked="0"/>
    </xf>
    <xf numFmtId="0" fontId="15" fillId="9" borderId="5" xfId="0" applyFont="1" applyFill="1" applyBorder="1" applyAlignment="1" applyProtection="1">
      <alignment horizontal="center"/>
      <protection locked="0"/>
    </xf>
    <xf numFmtId="0" fontId="15" fillId="9" borderId="1" xfId="0" applyFont="1" applyFill="1" applyBorder="1" applyAlignment="1" applyProtection="1">
      <alignment horizontal="center"/>
      <protection locked="0"/>
    </xf>
    <xf numFmtId="0" fontId="15" fillId="9" borderId="2" xfId="0" applyFont="1" applyFill="1" applyBorder="1" applyAlignment="1" applyProtection="1">
      <alignment horizontal="center"/>
      <protection locked="0"/>
    </xf>
    <xf numFmtId="0" fontId="21" fillId="0" borderId="22"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14" fillId="0" borderId="5" xfId="0" applyFont="1" applyBorder="1" applyAlignment="1" applyProtection="1">
      <alignment vertical="center"/>
      <protection locked="0"/>
    </xf>
    <xf numFmtId="0" fontId="14" fillId="0" borderId="1" xfId="0" applyFont="1" applyBorder="1" applyAlignment="1" applyProtection="1">
      <alignment vertical="center"/>
      <protection locked="0"/>
    </xf>
    <xf numFmtId="0" fontId="14" fillId="0" borderId="2" xfId="0" applyFont="1" applyBorder="1" applyAlignment="1" applyProtection="1">
      <alignment vertical="center"/>
      <protection locked="0"/>
    </xf>
    <xf numFmtId="0" fontId="14" fillId="0" borderId="6" xfId="0" applyFont="1" applyBorder="1" applyAlignment="1" applyProtection="1">
      <alignment vertical="center"/>
      <protection locked="0"/>
    </xf>
    <xf numFmtId="0" fontId="14" fillId="0" borderId="7" xfId="0" applyFont="1" applyBorder="1" applyAlignment="1" applyProtection="1">
      <alignment vertical="center"/>
      <protection locked="0"/>
    </xf>
    <xf numFmtId="0" fontId="14" fillId="0" borderId="3" xfId="0" applyFont="1" applyBorder="1" applyAlignment="1" applyProtection="1">
      <alignment vertical="center"/>
      <protection locked="0"/>
    </xf>
    <xf numFmtId="14" fontId="14" fillId="0" borderId="9" xfId="0" applyNumberFormat="1" applyFont="1" applyBorder="1" applyAlignment="1" applyProtection="1">
      <alignment horizontal="center" vertical="center"/>
      <protection locked="0"/>
    </xf>
    <xf numFmtId="14" fontId="14" fillId="0" borderId="10" xfId="0" applyNumberFormat="1"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60"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49" fontId="14" fillId="0" borderId="9" xfId="0" applyNumberFormat="1" applyFont="1" applyBorder="1" applyAlignment="1" applyProtection="1">
      <alignment horizontal="center" vertical="center"/>
      <protection locked="0"/>
    </xf>
    <xf numFmtId="49" fontId="14" fillId="0" borderId="60" xfId="0" applyNumberFormat="1" applyFont="1" applyBorder="1" applyAlignment="1" applyProtection="1">
      <alignment horizontal="center" vertical="center"/>
      <protection locked="0"/>
    </xf>
    <xf numFmtId="49" fontId="14" fillId="0" borderId="10" xfId="0" applyNumberFormat="1" applyFont="1" applyBorder="1" applyAlignment="1" applyProtection="1">
      <alignment horizontal="center" vertical="center"/>
      <protection locked="0"/>
    </xf>
    <xf numFmtId="49" fontId="15" fillId="9" borderId="64" xfId="0" applyNumberFormat="1" applyFont="1" applyFill="1" applyBorder="1" applyAlignment="1" applyProtection="1">
      <alignment horizontal="center" vertical="center"/>
      <protection locked="0"/>
    </xf>
    <xf numFmtId="0" fontId="13" fillId="5" borderId="11" xfId="0" applyFont="1" applyFill="1" applyBorder="1" applyAlignment="1" applyProtection="1">
      <alignment horizontal="center" vertical="center" wrapText="1"/>
      <protection locked="0"/>
    </xf>
    <xf numFmtId="0" fontId="13" fillId="5" borderId="12" xfId="0" applyFont="1" applyFill="1" applyBorder="1" applyAlignment="1" applyProtection="1">
      <alignment horizontal="center" vertical="center" wrapText="1"/>
      <protection locked="0"/>
    </xf>
    <xf numFmtId="0" fontId="13" fillId="5" borderId="13" xfId="0" applyFont="1" applyFill="1" applyBorder="1" applyAlignment="1" applyProtection="1">
      <alignment horizontal="center" vertical="center" wrapText="1"/>
      <protection locked="0"/>
    </xf>
    <xf numFmtId="0" fontId="13" fillId="5" borderId="19" xfId="0" applyFont="1" applyFill="1" applyBorder="1" applyAlignment="1" applyProtection="1">
      <alignment horizontal="center" vertical="center" wrapText="1"/>
      <protection locked="0"/>
    </xf>
    <xf numFmtId="0" fontId="13" fillId="5" borderId="20" xfId="0" applyFont="1" applyFill="1" applyBorder="1" applyAlignment="1" applyProtection="1">
      <alignment horizontal="center" vertical="center" wrapText="1"/>
      <protection locked="0"/>
    </xf>
    <xf numFmtId="0" fontId="13" fillId="5" borderId="21" xfId="0" applyFont="1" applyFill="1" applyBorder="1" applyAlignment="1" applyProtection="1">
      <alignment horizontal="center" vertical="center" wrapText="1"/>
      <protection locked="0"/>
    </xf>
    <xf numFmtId="0" fontId="16" fillId="0" borderId="0" xfId="0" applyFont="1" applyAlignment="1" applyProtection="1">
      <alignment horizontal="center"/>
      <protection locked="0"/>
    </xf>
    <xf numFmtId="49" fontId="15" fillId="13" borderId="66" xfId="0" applyNumberFormat="1" applyFont="1" applyFill="1" applyBorder="1" applyAlignment="1" applyProtection="1">
      <alignment horizontal="center" vertical="center"/>
      <protection locked="0"/>
    </xf>
    <xf numFmtId="49" fontId="15" fillId="13" borderId="58" xfId="0" applyNumberFormat="1" applyFont="1" applyFill="1" applyBorder="1" applyAlignment="1" applyProtection="1">
      <alignment horizontal="center" vertical="center"/>
      <protection locked="0"/>
    </xf>
    <xf numFmtId="49" fontId="15" fillId="13" borderId="67" xfId="0" applyNumberFormat="1" applyFont="1" applyFill="1" applyBorder="1" applyAlignment="1" applyProtection="1">
      <alignment horizontal="center" vertical="center"/>
      <protection locked="0"/>
    </xf>
    <xf numFmtId="0" fontId="12" fillId="9" borderId="0" xfId="0" applyFont="1" applyFill="1" applyAlignment="1" applyProtection="1">
      <alignment horizontal="center" vertical="center" wrapText="1"/>
      <protection locked="0"/>
    </xf>
    <xf numFmtId="49" fontId="15" fillId="9" borderId="64" xfId="0" applyNumberFormat="1" applyFont="1" applyFill="1" applyBorder="1" applyAlignment="1" applyProtection="1">
      <alignment horizontal="center"/>
      <protection locked="0"/>
    </xf>
    <xf numFmtId="0" fontId="14" fillId="5" borderId="9" xfId="0" applyFont="1" applyFill="1" applyBorder="1" applyAlignment="1" applyProtection="1">
      <alignment vertical="center"/>
      <protection locked="0"/>
    </xf>
    <xf numFmtId="0" fontId="14" fillId="5" borderId="60" xfId="0" applyFont="1" applyFill="1" applyBorder="1" applyAlignment="1" applyProtection="1">
      <alignment vertical="center"/>
      <protection locked="0"/>
    </xf>
    <xf numFmtId="0" fontId="14" fillId="5" borderId="10" xfId="0" applyFont="1" applyFill="1" applyBorder="1" applyAlignment="1" applyProtection="1">
      <alignment vertical="center"/>
      <protection locked="0"/>
    </xf>
    <xf numFmtId="0" fontId="14" fillId="5" borderId="9" xfId="0" applyFont="1" applyFill="1" applyBorder="1" applyAlignment="1" applyProtection="1">
      <alignment horizontal="center" vertical="center"/>
      <protection locked="0"/>
    </xf>
    <xf numFmtId="0" fontId="14" fillId="5" borderId="60" xfId="0" applyFont="1" applyFill="1" applyBorder="1" applyAlignment="1" applyProtection="1">
      <alignment horizontal="center" vertical="center"/>
      <protection locked="0"/>
    </xf>
    <xf numFmtId="0" fontId="14" fillId="5" borderId="10" xfId="0" applyFont="1" applyFill="1" applyBorder="1" applyAlignment="1" applyProtection="1">
      <alignment horizontal="center" vertical="center"/>
      <protection locked="0"/>
    </xf>
    <xf numFmtId="165" fontId="14" fillId="4" borderId="27" xfId="0" applyNumberFormat="1" applyFont="1" applyFill="1" applyBorder="1"/>
    <xf numFmtId="14" fontId="18" fillId="9" borderId="9" xfId="0" applyNumberFormat="1" applyFont="1" applyFill="1" applyBorder="1" applyAlignment="1" applyProtection="1">
      <alignment horizontal="center"/>
      <protection locked="0"/>
    </xf>
    <xf numFmtId="14" fontId="18" fillId="9" borderId="8" xfId="0" applyNumberFormat="1" applyFont="1" applyFill="1" applyBorder="1" applyAlignment="1" applyProtection="1">
      <alignment horizontal="center"/>
      <protection locked="0"/>
    </xf>
    <xf numFmtId="14" fontId="18" fillId="9" borderId="10" xfId="0" applyNumberFormat="1" applyFont="1" applyFill="1" applyBorder="1" applyAlignment="1" applyProtection="1">
      <alignment horizontal="center"/>
      <protection locked="0"/>
    </xf>
    <xf numFmtId="49" fontId="18" fillId="9" borderId="9" xfId="0" applyNumberFormat="1" applyFont="1" applyFill="1" applyBorder="1" applyProtection="1">
      <protection locked="0"/>
    </xf>
    <xf numFmtId="49" fontId="18" fillId="9" borderId="8" xfId="0" applyNumberFormat="1" applyFont="1" applyFill="1" applyBorder="1" applyProtection="1">
      <protection locked="0"/>
    </xf>
    <xf numFmtId="49" fontId="18" fillId="9" borderId="10" xfId="0" applyNumberFormat="1" applyFont="1" applyFill="1" applyBorder="1" applyProtection="1">
      <protection locked="0"/>
    </xf>
    <xf numFmtId="49" fontId="12" fillId="3" borderId="12" xfId="0" applyNumberFormat="1" applyFont="1" applyFill="1" applyBorder="1" applyAlignment="1" applyProtection="1">
      <alignment horizontal="center" vertical="center"/>
      <protection locked="0"/>
    </xf>
    <xf numFmtId="49" fontId="14" fillId="0" borderId="9" xfId="0" applyNumberFormat="1" applyFont="1" applyBorder="1" applyAlignment="1" applyProtection="1">
      <alignment vertical="center"/>
      <protection locked="0"/>
    </xf>
    <xf numFmtId="49" fontId="14" fillId="0" borderId="60" xfId="0" applyNumberFormat="1" applyFont="1" applyBorder="1" applyAlignment="1" applyProtection="1">
      <alignment vertical="center"/>
      <protection locked="0"/>
    </xf>
    <xf numFmtId="49" fontId="14" fillId="0" borderId="10" xfId="0" applyNumberFormat="1" applyFont="1" applyBorder="1" applyAlignment="1" applyProtection="1">
      <alignment vertical="center"/>
      <protection locked="0"/>
    </xf>
    <xf numFmtId="49" fontId="14" fillId="0" borderId="0" xfId="0" applyNumberFormat="1" applyFont="1" applyAlignment="1" applyProtection="1">
      <alignment horizontal="left" vertical="top"/>
      <protection locked="0"/>
    </xf>
    <xf numFmtId="49" fontId="12" fillId="0" borderId="22" xfId="0" applyNumberFormat="1" applyFont="1" applyBorder="1" applyAlignment="1" applyProtection="1">
      <alignment horizontal="right" vertical="center"/>
      <protection locked="0"/>
    </xf>
    <xf numFmtId="49" fontId="12" fillId="0" borderId="0" xfId="0" applyNumberFormat="1" applyFont="1" applyAlignment="1" applyProtection="1">
      <alignment horizontal="right" vertical="center"/>
      <protection locked="0"/>
    </xf>
    <xf numFmtId="0" fontId="14" fillId="0" borderId="22"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0" fillId="9" borderId="9" xfId="0" applyFont="1" applyFill="1" applyBorder="1" applyAlignment="1" applyProtection="1">
      <alignment vertical="center"/>
      <protection locked="0"/>
    </xf>
    <xf numFmtId="0" fontId="10" fillId="9" borderId="8" xfId="0" applyFont="1" applyFill="1" applyBorder="1" applyAlignment="1" applyProtection="1">
      <alignment vertical="center"/>
      <protection locked="0"/>
    </xf>
    <xf numFmtId="0" fontId="10" fillId="9" borderId="10" xfId="0" applyFont="1" applyFill="1" applyBorder="1" applyAlignment="1" applyProtection="1">
      <alignment vertical="center"/>
      <protection locked="0"/>
    </xf>
    <xf numFmtId="165" fontId="15" fillId="4" borderId="9" xfId="0" applyNumberFormat="1" applyFont="1" applyFill="1" applyBorder="1"/>
    <xf numFmtId="165" fontId="15" fillId="4" borderId="8" xfId="0" applyNumberFormat="1" applyFont="1" applyFill="1" applyBorder="1"/>
    <xf numFmtId="165" fontId="15" fillId="4" borderId="10" xfId="0" applyNumberFormat="1" applyFont="1" applyFill="1" applyBorder="1"/>
    <xf numFmtId="165" fontId="15" fillId="4" borderId="27" xfId="0" applyNumberFormat="1" applyFont="1" applyFill="1" applyBorder="1"/>
    <xf numFmtId="49" fontId="14" fillId="0" borderId="5" xfId="0" applyNumberFormat="1" applyFont="1" applyBorder="1" applyAlignment="1" applyProtection="1">
      <alignment vertical="top" wrapText="1"/>
      <protection locked="0"/>
    </xf>
    <xf numFmtId="49" fontId="14" fillId="0" borderId="1" xfId="0" applyNumberFormat="1" applyFont="1" applyBorder="1" applyAlignment="1" applyProtection="1">
      <alignment vertical="top" wrapText="1"/>
      <protection locked="0"/>
    </xf>
    <xf numFmtId="49" fontId="14" fillId="0" borderId="2" xfId="0" applyNumberFormat="1" applyFont="1" applyBorder="1" applyAlignment="1" applyProtection="1">
      <alignment vertical="top" wrapText="1"/>
      <protection locked="0"/>
    </xf>
    <xf numFmtId="49" fontId="14" fillId="0" borderId="22" xfId="0" applyNumberFormat="1" applyFont="1" applyBorder="1" applyAlignment="1" applyProtection="1">
      <alignment vertical="top" wrapText="1"/>
      <protection locked="0"/>
    </xf>
    <xf numFmtId="49" fontId="14" fillId="0" borderId="0" xfId="0" applyNumberFormat="1" applyFont="1" applyAlignment="1" applyProtection="1">
      <alignment vertical="top" wrapText="1"/>
      <protection locked="0"/>
    </xf>
    <xf numFmtId="49" fontId="14" fillId="0" borderId="23" xfId="0" applyNumberFormat="1" applyFont="1" applyBorder="1" applyAlignment="1" applyProtection="1">
      <alignment vertical="top" wrapText="1"/>
      <protection locked="0"/>
    </xf>
    <xf numFmtId="49" fontId="14" fillId="0" borderId="6" xfId="0" applyNumberFormat="1" applyFont="1" applyBorder="1" applyAlignment="1" applyProtection="1">
      <alignment vertical="top" wrapText="1"/>
      <protection locked="0"/>
    </xf>
    <xf numFmtId="49" fontId="14" fillId="0" borderId="7" xfId="0" applyNumberFormat="1" applyFont="1" applyBorder="1" applyAlignment="1" applyProtection="1">
      <alignment vertical="top" wrapText="1"/>
      <protection locked="0"/>
    </xf>
    <xf numFmtId="49" fontId="14" fillId="0" borderId="3" xfId="0" applyNumberFormat="1" applyFont="1" applyBorder="1" applyAlignment="1" applyProtection="1">
      <alignment vertical="top" wrapText="1"/>
      <protection locked="0"/>
    </xf>
    <xf numFmtId="49" fontId="18" fillId="9" borderId="9" xfId="0" applyNumberFormat="1" applyFont="1" applyFill="1" applyBorder="1" applyAlignment="1" applyProtection="1">
      <alignment horizontal="left"/>
      <protection locked="0"/>
    </xf>
    <xf numFmtId="49" fontId="18" fillId="9" borderId="8" xfId="0" applyNumberFormat="1" applyFont="1" applyFill="1" applyBorder="1" applyAlignment="1" applyProtection="1">
      <alignment horizontal="left"/>
      <protection locked="0"/>
    </xf>
    <xf numFmtId="49" fontId="18" fillId="9" borderId="10" xfId="0" applyNumberFormat="1" applyFont="1" applyFill="1" applyBorder="1" applyAlignment="1" applyProtection="1">
      <alignment horizontal="left"/>
      <protection locked="0"/>
    </xf>
    <xf numFmtId="49" fontId="14" fillId="9" borderId="0" xfId="0" applyNumberFormat="1" applyFont="1" applyFill="1" applyAlignment="1" applyProtection="1">
      <alignment vertical="center"/>
      <protection locked="0"/>
    </xf>
    <xf numFmtId="0" fontId="10" fillId="0" borderId="0" xfId="4" applyFont="1" applyAlignment="1">
      <alignment horizontal="center" vertical="center"/>
    </xf>
    <xf numFmtId="0" fontId="10" fillId="0" borderId="0" xfId="4" applyFont="1" applyAlignment="1">
      <alignment horizontal="center" wrapText="1"/>
    </xf>
    <xf numFmtId="0" fontId="26" fillId="4" borderId="0" xfId="4" applyFont="1" applyFill="1" applyAlignment="1">
      <alignment horizontal="center"/>
    </xf>
    <xf numFmtId="0" fontId="26" fillId="4" borderId="0" xfId="4" applyFont="1" applyFill="1" applyAlignment="1">
      <alignment horizontal="center" vertical="center"/>
    </xf>
    <xf numFmtId="0" fontId="41" fillId="0" borderId="0" xfId="0" applyFont="1" applyAlignment="1">
      <alignment horizontal="left" vertical="center" wrapText="1" indent="10"/>
    </xf>
    <xf numFmtId="0" fontId="47" fillId="0" borderId="0" xfId="0" applyFont="1" applyAlignment="1">
      <alignment horizontal="left" vertical="center" wrapText="1"/>
    </xf>
    <xf numFmtId="0" fontId="11" fillId="0" borderId="0" xfId="0" applyFont="1" applyAlignment="1">
      <alignment horizontal="left" vertical="center" wrapText="1" indent="8"/>
    </xf>
    <xf numFmtId="0" fontId="10" fillId="0" borderId="0" xfId="0" applyFont="1" applyAlignment="1">
      <alignment horizontal="left" wrapText="1" indent="4"/>
    </xf>
    <xf numFmtId="0" fontId="11" fillId="0" borderId="0" xfId="0" applyFont="1" applyAlignment="1">
      <alignment horizontal="left" vertical="center" wrapText="1" indent="4"/>
    </xf>
    <xf numFmtId="0" fontId="10" fillId="0" borderId="0" xfId="0" applyFont="1" applyAlignment="1">
      <alignment vertical="center" wrapText="1"/>
    </xf>
    <xf numFmtId="37" fontId="28" fillId="12" borderId="61" xfId="8" applyFont="1" applyFill="1" applyBorder="1" applyAlignment="1">
      <alignment horizontal="center"/>
    </xf>
    <xf numFmtId="37" fontId="28" fillId="12" borderId="62" xfId="8" applyFont="1" applyFill="1" applyBorder="1" applyAlignment="1">
      <alignment horizontal="center"/>
    </xf>
    <xf numFmtId="37" fontId="28" fillId="12" borderId="25" xfId="8" applyFont="1" applyFill="1" applyBorder="1" applyAlignment="1">
      <alignment horizontal="center"/>
    </xf>
    <xf numFmtId="37" fontId="28" fillId="12" borderId="26" xfId="8" applyFont="1" applyFill="1" applyBorder="1" applyAlignment="1">
      <alignment horizontal="center"/>
    </xf>
    <xf numFmtId="37" fontId="28" fillId="12" borderId="41" xfId="8" applyFont="1" applyFill="1" applyBorder="1" applyAlignment="1">
      <alignment horizontal="center" wrapText="1"/>
    </xf>
    <xf numFmtId="37" fontId="28" fillId="12" borderId="39" xfId="8" applyFont="1" applyFill="1" applyBorder="1" applyAlignment="1">
      <alignment horizontal="center" wrapText="1"/>
    </xf>
    <xf numFmtId="0" fontId="19" fillId="0" borderId="28" xfId="3" applyFont="1" applyBorder="1" applyAlignment="1">
      <alignment horizontal="center"/>
    </xf>
    <xf numFmtId="0" fontId="1" fillId="0" borderId="28" xfId="3" applyBorder="1" applyAlignment="1">
      <alignment horizontal="center"/>
    </xf>
    <xf numFmtId="0" fontId="1" fillId="0" borderId="28" xfId="3" applyBorder="1" applyAlignment="1">
      <alignment horizontal="center" wrapText="1"/>
    </xf>
  </cellXfs>
  <cellStyles count="10">
    <cellStyle name="Comma" xfId="1" builtinId="3"/>
    <cellStyle name="Comma 2" xfId="6" xr:uid="{00000000-0005-0000-0000-000001000000}"/>
    <cellStyle name="Currency 2" xfId="5" xr:uid="{00000000-0005-0000-0000-000002000000}"/>
    <cellStyle name="Hyperlink" xfId="9" builtinId="8"/>
    <cellStyle name="Normal" xfId="0" builtinId="0"/>
    <cellStyle name="Normal 2" xfId="3" xr:uid="{00000000-0005-0000-0000-000005000000}"/>
    <cellStyle name="Normal 2 41" xfId="8" xr:uid="{00000000-0005-0000-0000-000006000000}"/>
    <cellStyle name="Normal 3" xfId="4" xr:uid="{00000000-0005-0000-0000-000007000000}"/>
    <cellStyle name="Normal_Budget Assumptions" xfId="7" xr:uid="{00000000-0005-0000-0000-000008000000}"/>
    <cellStyle name="Percent" xfId="2" builtinId="5"/>
  </cellStyles>
  <dxfs count="1">
    <dxf>
      <font>
        <b/>
        <i val="0"/>
        <color rgb="FF7030A0"/>
      </font>
      <fill>
        <patternFill>
          <bgColor rgb="FFFFFF00"/>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114740</xdr:colOff>
      <xdr:row>0</xdr:row>
      <xdr:rowOff>47308</xdr:rowOff>
    </xdr:from>
    <xdr:to>
      <xdr:col>7</xdr:col>
      <xdr:colOff>96343</xdr:colOff>
      <xdr:row>3</xdr:row>
      <xdr:rowOff>136341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20" y="45403"/>
          <a:ext cx="1216837" cy="5879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152400</xdr:colOff>
          <xdr:row>48</xdr:row>
          <xdr:rowOff>38100</xdr:rowOff>
        </xdr:from>
        <xdr:to>
          <xdr:col>18</xdr:col>
          <xdr:colOff>28575</xdr:colOff>
          <xdr:row>50</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Approve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xdr:row>
          <xdr:rowOff>28575</xdr:rowOff>
        </xdr:from>
        <xdr:to>
          <xdr:col>9</xdr:col>
          <xdr:colOff>76200</xdr:colOff>
          <xdr:row>12</xdr:row>
          <xdr:rowOff>133350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Out-of-Class Assignment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xdr:row>
          <xdr:rowOff>57150</xdr:rowOff>
        </xdr:from>
        <xdr:to>
          <xdr:col>8</xdr:col>
          <xdr:colOff>47625</xdr:colOff>
          <xdr:row>14</xdr:row>
          <xdr:rowOff>66675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000-00000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Interim Assignment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11</xdr:row>
          <xdr:rowOff>28575</xdr:rowOff>
        </xdr:from>
        <xdr:to>
          <xdr:col>16</xdr:col>
          <xdr:colOff>19050</xdr:colOff>
          <xdr:row>12</xdr:row>
          <xdr:rowOff>142875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000-00000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New</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13</xdr:row>
          <xdr:rowOff>66675</xdr:rowOff>
        </xdr:from>
        <xdr:to>
          <xdr:col>17</xdr:col>
          <xdr:colOff>28575</xdr:colOff>
          <xdr:row>14</xdr:row>
          <xdr:rowOff>66675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000-00000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Renewal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49</xdr:row>
          <xdr:rowOff>0</xdr:rowOff>
        </xdr:from>
        <xdr:to>
          <xdr:col>22</xdr:col>
          <xdr:colOff>171450</xdr:colOff>
          <xdr:row>50</xdr:row>
          <xdr:rowOff>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000-00000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Deny</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0</xdr:colOff>
      <xdr:row>65</xdr:row>
      <xdr:rowOff>0</xdr:rowOff>
    </xdr:from>
    <xdr:to>
      <xdr:col>12</xdr:col>
      <xdr:colOff>442839</xdr:colOff>
      <xdr:row>80</xdr:row>
      <xdr:rowOff>58705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1295400" y="10866120"/>
          <a:ext cx="6911340" cy="24619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Request%20to%20Hire%20Staff%20Forms\R2H's%20by%20Fiscal%20Year\FY2021\Out-of-Class\R2H-2021-078_OUT%20of%20Class%20Pay_SO2_7521213510_74623,6444_Owsley_7501206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quest_to_Hire_Staff"/>
      <sheetName val="AVP Approval"/>
      <sheetName val="Salary Calc"/>
      <sheetName val="Initial R2H"/>
      <sheetName val="Extension Date"/>
      <sheetName val="Pay Determination-180"/>
      <sheetName val="HR Calc"/>
      <sheetName val="SAP Pay Screen"/>
      <sheetName val="BI Reports"/>
      <sheetName val="Pay Determination-190"/>
      <sheetName val="EMAIL"/>
      <sheetName val="LookUps"/>
      <sheetName val="Recordset"/>
    </sheetNames>
    <sheetDataSet>
      <sheetData sheetId="0" refreshError="1"/>
      <sheetData sheetId="1" refreshError="1"/>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ow r="10">
          <cell r="F10" t="str">
            <v>Administrative Assistant 1</v>
          </cell>
          <cell r="J10" t="str">
            <v>30 W. Rosedale Avenue</v>
          </cell>
        </row>
        <row r="11">
          <cell r="F11" t="str">
            <v>Administrative Assistant 2</v>
          </cell>
          <cell r="J11" t="str">
            <v>Messikomer</v>
          </cell>
        </row>
        <row r="12">
          <cell r="F12" t="str">
            <v>Applications Developer 1</v>
          </cell>
          <cell r="J12" t="str">
            <v>McKelvie</v>
          </cell>
        </row>
        <row r="13">
          <cell r="F13" t="str">
            <v>Applications Developer 2</v>
          </cell>
          <cell r="J13" t="str">
            <v>114 W. Rosedale Avenue</v>
          </cell>
        </row>
        <row r="14">
          <cell r="F14" t="str">
            <v>Architectural Designer 1</v>
          </cell>
          <cell r="J14" t="str">
            <v>13/15 University Avenue</v>
          </cell>
        </row>
        <row r="15">
          <cell r="F15" t="str">
            <v>Artist Illustrator 1</v>
          </cell>
          <cell r="J15" t="str">
            <v>201 Carter Drive</v>
          </cell>
        </row>
        <row r="16">
          <cell r="F16" t="str">
            <v>Artist Illustrator 2</v>
          </cell>
          <cell r="J16" t="str">
            <v>210 E. Rosedale Avenue</v>
          </cell>
        </row>
        <row r="17">
          <cell r="F17" t="str">
            <v>Ass't Athletic Coach - Exempt</v>
          </cell>
          <cell r="J17" t="str">
            <v>220 E. Rosedale Avenue</v>
          </cell>
        </row>
        <row r="18">
          <cell r="F18" t="str">
            <v>Ass't Athletic Coach - Non Exempt</v>
          </cell>
          <cell r="J18" t="str">
            <v xml:space="preserve">25 University Ave. </v>
          </cell>
        </row>
        <row r="19">
          <cell r="F19" t="str">
            <v>Auditor 1</v>
          </cell>
          <cell r="J19" t="str">
            <v>624 S. High Street</v>
          </cell>
        </row>
        <row r="20">
          <cell r="F20" t="str">
            <v>Auditor Team Leader</v>
          </cell>
          <cell r="J20" t="str">
            <v>Bayle House</v>
          </cell>
        </row>
        <row r="21">
          <cell r="F21" t="str">
            <v>Automotive Equipment Foreman</v>
          </cell>
          <cell r="J21" t="str">
            <v>809 Roslyn Avenue</v>
          </cell>
        </row>
        <row r="22">
          <cell r="F22" t="str">
            <v>Automotive Mechanic</v>
          </cell>
          <cell r="J22" t="str">
            <v xml:space="preserve">821 Matlack  </v>
          </cell>
        </row>
        <row r="23">
          <cell r="F23" t="str">
            <v>Automotive Mechanic Supervisor</v>
          </cell>
          <cell r="J23" t="str">
            <v>823 S. High Street (Poetry Center)</v>
          </cell>
        </row>
        <row r="24">
          <cell r="F24" t="str">
            <v>Building Construction Inspector</v>
          </cell>
          <cell r="J24" t="str">
            <v>850 S. New Street</v>
          </cell>
        </row>
        <row r="25">
          <cell r="F25" t="str">
            <v>Building Maintenance Foreman</v>
          </cell>
          <cell r="J25" t="str">
            <v>887 South Matlack Street</v>
          </cell>
        </row>
        <row r="26">
          <cell r="F26" t="str">
            <v>Campus Grounds Supervisor</v>
          </cell>
          <cell r="J26" t="str">
            <v xml:space="preserve">Exton  </v>
          </cell>
        </row>
        <row r="27">
          <cell r="D27" t="str">
            <v xml:space="preserve"> </v>
          </cell>
          <cell r="F27" t="str">
            <v>Carpenter</v>
          </cell>
          <cell r="J27" t="str">
            <v>Alumni House</v>
          </cell>
        </row>
        <row r="28">
          <cell r="D28" t="str">
            <v>AFSCME</v>
          </cell>
          <cell r="F28" t="str">
            <v>Carpenter Foreman</v>
          </cell>
          <cell r="J28" t="str">
            <v xml:space="preserve">Anderson Hall </v>
          </cell>
        </row>
        <row r="29">
          <cell r="D29" t="str">
            <v>AFSCME Memo</v>
          </cell>
          <cell r="F29" t="str">
            <v>Clerical Supervisor 1</v>
          </cell>
          <cell r="J29" t="str">
            <v>Business &amp; Public Affairs Center</v>
          </cell>
        </row>
        <row r="30">
          <cell r="D30" t="str">
            <v>APSCUF</v>
          </cell>
          <cell r="F30" t="str">
            <v>Clerical Supervisor 2</v>
          </cell>
          <cell r="J30" t="str">
            <v>E.K. Asplundh Concert Hall</v>
          </cell>
        </row>
        <row r="31">
          <cell r="D31" t="str">
            <v>Coach</v>
          </cell>
          <cell r="F31" t="str">
            <v>Clerk 1</v>
          </cell>
          <cell r="J31" t="str">
            <v>E.O. Bull Center</v>
          </cell>
        </row>
        <row r="32">
          <cell r="D32" t="str">
            <v>Non-Represented</v>
          </cell>
          <cell r="F32" t="str">
            <v>Clerk 2</v>
          </cell>
          <cell r="J32" t="str">
            <v>Ehinger Gymnasium</v>
          </cell>
        </row>
        <row r="33">
          <cell r="D33" t="str">
            <v>Nurse</v>
          </cell>
          <cell r="F33" t="str">
            <v>Clerk 3</v>
          </cell>
          <cell r="J33" t="str">
            <v>Ehinger Office Annex</v>
          </cell>
        </row>
        <row r="34">
          <cell r="D34" t="str">
            <v>SCUPA (SUA)</v>
          </cell>
          <cell r="F34" t="str">
            <v>Clerk Typist 1</v>
          </cell>
          <cell r="J34" t="str">
            <v>Farrell Stadium</v>
          </cell>
        </row>
        <row r="35">
          <cell r="D35" t="str">
            <v>SPFPA</v>
          </cell>
          <cell r="F35" t="str">
            <v>Clerk Typist 2</v>
          </cell>
          <cell r="J35" t="str">
            <v>Filano Hall</v>
          </cell>
        </row>
        <row r="36">
          <cell r="D36" t="str">
            <v>POA (Police)</v>
          </cell>
          <cell r="F36" t="str">
            <v>Clerk Typist 3</v>
          </cell>
          <cell r="J36" t="str">
            <v>Glen Echo House</v>
          </cell>
        </row>
        <row r="37">
          <cell r="D37" t="str">
            <v>OTHER</v>
          </cell>
          <cell r="F37" t="str">
            <v>Computer Operator 1</v>
          </cell>
          <cell r="J37" t="str">
            <v>Gordon Environmental Area</v>
          </cell>
        </row>
        <row r="38">
          <cell r="F38" t="str">
            <v>Computer Operator 2</v>
          </cell>
          <cell r="J38" t="str">
            <v>Goshen Hall</v>
          </cell>
        </row>
        <row r="39">
          <cell r="F39" t="str">
            <v>Construction Foreman</v>
          </cell>
          <cell r="J39" t="str">
            <v>Graduate Center</v>
          </cell>
        </row>
        <row r="40">
          <cell r="F40" t="str">
            <v>Cook 1</v>
          </cell>
          <cell r="J40" t="str">
            <v>Graphics/Printing in Warehouse</v>
          </cell>
        </row>
        <row r="41">
          <cell r="F41" t="str">
            <v>Cook 2</v>
          </cell>
          <cell r="J41" t="str">
            <v>Hollinger Fieldhouse</v>
          </cell>
        </row>
        <row r="42">
          <cell r="F42" t="str">
            <v>Copy Machine Operator</v>
          </cell>
          <cell r="J42" t="str">
            <v>Killinger Hall</v>
          </cell>
        </row>
        <row r="43">
          <cell r="F43" t="str">
            <v>Custodial Worker 1</v>
          </cell>
          <cell r="J43" t="str">
            <v xml:space="preserve">Lawrence Center </v>
          </cell>
        </row>
        <row r="44">
          <cell r="F44" t="str">
            <v>Custodial Worker 2</v>
          </cell>
          <cell r="J44" t="str">
            <v>Main Hall</v>
          </cell>
        </row>
        <row r="45">
          <cell r="F45" t="str">
            <v>Custodial Worker Supervisor</v>
          </cell>
          <cell r="J45" t="str">
            <v>Merion Science Center</v>
          </cell>
        </row>
        <row r="46">
          <cell r="F46" t="str">
            <v>Data Analyst 1</v>
          </cell>
          <cell r="J46" t="str">
            <v>Mitchell Hall</v>
          </cell>
        </row>
        <row r="47">
          <cell r="F47" t="str">
            <v>Data Analyst 2</v>
          </cell>
          <cell r="J47" t="str">
            <v>811 Roslyn Ave.</v>
          </cell>
        </row>
        <row r="48">
          <cell r="F48" t="str">
            <v>Database Analyst</v>
          </cell>
          <cell r="J48" t="str">
            <v>Old Library</v>
          </cell>
        </row>
        <row r="49">
          <cell r="F49" t="str">
            <v>Diesel and Construction Equipment Mech.</v>
          </cell>
          <cell r="J49" t="str">
            <v>Peoples Building</v>
          </cell>
        </row>
        <row r="50">
          <cell r="F50" t="str">
            <v>Drafter</v>
          </cell>
          <cell r="J50" t="str">
            <v>Philips Memorial Bldg.</v>
          </cell>
        </row>
        <row r="51">
          <cell r="F51" t="str">
            <v>Drafter Designer</v>
          </cell>
          <cell r="J51" t="str">
            <v>Recitation Hall</v>
          </cell>
        </row>
        <row r="52">
          <cell r="F52" t="str">
            <v>Duplicating Supervisor</v>
          </cell>
          <cell r="J52" t="str">
            <v>Reynolds Hall</v>
          </cell>
        </row>
        <row r="53">
          <cell r="F53" t="str">
            <v>Electrician</v>
          </cell>
          <cell r="J53" t="str">
            <v>Ruby Jones Hall</v>
          </cell>
        </row>
        <row r="54">
          <cell r="F54" t="str">
            <v>Electronic Systems Technician</v>
          </cell>
          <cell r="J54" t="str">
            <v>Schmidt Hall</v>
          </cell>
        </row>
        <row r="55">
          <cell r="F55" t="str">
            <v>Electronic Technician</v>
          </cell>
          <cell r="J55" t="str">
            <v xml:space="preserve">Schmucker I  </v>
          </cell>
        </row>
        <row r="56">
          <cell r="F56" t="str">
            <v>Equipment Operator A</v>
          </cell>
          <cell r="J56" t="str">
            <v>Schmucker I (North)</v>
          </cell>
        </row>
        <row r="57">
          <cell r="F57" t="str">
            <v>Equipment Operator B</v>
          </cell>
          <cell r="J57" t="str">
            <v>Schmucker II (South)</v>
          </cell>
        </row>
        <row r="58">
          <cell r="F58" t="str">
            <v>Exhibits Technician</v>
          </cell>
          <cell r="J58" t="str">
            <v>Student Recreation Center</v>
          </cell>
        </row>
        <row r="59">
          <cell r="F59" t="str">
            <v>Facility Reimbursement Officer 1</v>
          </cell>
          <cell r="J59" t="str">
            <v xml:space="preserve">Sturzebecker  </v>
          </cell>
        </row>
        <row r="60">
          <cell r="F60" t="str">
            <v>Facility Reimbursement Officer 1</v>
          </cell>
          <cell r="J60" t="str">
            <v>Swope Music Bldg. SOMPAC</v>
          </cell>
        </row>
        <row r="61">
          <cell r="F61" t="str">
            <v>Facility Reimbursement Officer 2</v>
          </cell>
          <cell r="J61" t="str">
            <v>Sykes Union Bldg.</v>
          </cell>
        </row>
        <row r="62">
          <cell r="F62" t="str">
            <v>Fire &amp; Safety Marshal</v>
          </cell>
          <cell r="J62" t="str">
            <v>Tyson Hall</v>
          </cell>
        </row>
        <row r="63">
          <cell r="F63" t="str">
            <v>Fiscal Assistant</v>
          </cell>
          <cell r="J63" t="str">
            <v>Warehouse (Graphics &amp; Printing)</v>
          </cell>
        </row>
        <row r="64">
          <cell r="F64" t="str">
            <v>Fiscal Technician</v>
          </cell>
          <cell r="J64" t="str">
            <v xml:space="preserve">Wayne Hall  </v>
          </cell>
        </row>
        <row r="65">
          <cell r="F65" t="str">
            <v>Fiscal Technician Supervisor</v>
          </cell>
          <cell r="J65" t="str">
            <v>Allegheny Hall   </v>
          </cell>
        </row>
        <row r="66">
          <cell r="F66" t="str">
            <v>Food Service Supervisor 1</v>
          </cell>
          <cell r="J66" t="str">
            <v>Brandywine Hall  </v>
          </cell>
        </row>
        <row r="67">
          <cell r="F67" t="str">
            <v>Food Service Supervisor 2</v>
          </cell>
          <cell r="J67" t="str">
            <v>Commonwealth Hall</v>
          </cell>
        </row>
        <row r="68">
          <cell r="F68" t="str">
            <v>Food Service Worker 1</v>
          </cell>
          <cell r="J68" t="str">
            <v>University Hall</v>
          </cell>
        </row>
        <row r="69">
          <cell r="F69" t="str">
            <v>Food Service Worker 2</v>
          </cell>
          <cell r="J69" t="str">
            <v>Philly Campus</v>
          </cell>
        </row>
        <row r="70">
          <cell r="F70" t="str">
            <v>Grant Funded Program Coord 1- Non Exempt</v>
          </cell>
          <cell r="J70" t="str">
            <v>McDermott Drive</v>
          </cell>
        </row>
        <row r="71">
          <cell r="F71" t="str">
            <v>Grant Funded Program Coord 2-  Exempt</v>
          </cell>
        </row>
        <row r="72">
          <cell r="F72" t="str">
            <v>Grant Funded Program Coord 2- Non Exempt</v>
          </cell>
        </row>
        <row r="73">
          <cell r="F73" t="str">
            <v>Grant Funded Program Coord 3- Exempt</v>
          </cell>
        </row>
        <row r="74">
          <cell r="F74" t="str">
            <v>Grant Funded Program Coord 3- Non Exempt</v>
          </cell>
        </row>
        <row r="75">
          <cell r="F75" t="str">
            <v>Groundskeeper</v>
          </cell>
        </row>
        <row r="76">
          <cell r="F76" t="str">
            <v>Head Athletic Coach - Exempt</v>
          </cell>
        </row>
        <row r="77">
          <cell r="F77" t="str">
            <v>High Voltage Electrician</v>
          </cell>
        </row>
        <row r="78">
          <cell r="F78" t="str">
            <v>Information Technology Generalist 1</v>
          </cell>
        </row>
        <row r="79">
          <cell r="F79" t="str">
            <v>Information Technology Generalist 2</v>
          </cell>
        </row>
        <row r="80">
          <cell r="F80" t="str">
            <v>Information Technology Technician</v>
          </cell>
        </row>
        <row r="81">
          <cell r="F81" t="str">
            <v>Information Writer 2</v>
          </cell>
        </row>
        <row r="82">
          <cell r="F82" t="str">
            <v>Laboratory Assistant</v>
          </cell>
        </row>
        <row r="83">
          <cell r="F83" t="str">
            <v>Laborer</v>
          </cell>
        </row>
        <row r="84">
          <cell r="F84" t="str">
            <v>Laborer Foreman 1</v>
          </cell>
        </row>
        <row r="85">
          <cell r="F85" t="str">
            <v>Library Assistant 1</v>
          </cell>
        </row>
        <row r="86">
          <cell r="F86" t="str">
            <v>Library Assistant 2</v>
          </cell>
        </row>
        <row r="87">
          <cell r="F87" t="str">
            <v>Library Assistant Supervisor</v>
          </cell>
        </row>
        <row r="88">
          <cell r="F88" t="str">
            <v>Library Technician</v>
          </cell>
        </row>
        <row r="89">
          <cell r="F89" t="str">
            <v>Lithographic Press Operator 1</v>
          </cell>
        </row>
        <row r="90">
          <cell r="F90" t="str">
            <v>Lithographic Press Operator 2</v>
          </cell>
        </row>
        <row r="91">
          <cell r="F91" t="str">
            <v>Locksmith</v>
          </cell>
        </row>
        <row r="92">
          <cell r="F92" t="str">
            <v>Maintenance Repairman 1</v>
          </cell>
        </row>
        <row r="93">
          <cell r="F93" t="str">
            <v>Maintenance Repairman 2</v>
          </cell>
        </row>
        <row r="94">
          <cell r="F94" t="str">
            <v>Management Support 140</v>
          </cell>
        </row>
        <row r="95">
          <cell r="F95" t="str">
            <v>Management Support 150</v>
          </cell>
        </row>
        <row r="96">
          <cell r="F96" t="str">
            <v>Management Technician</v>
          </cell>
        </row>
        <row r="97">
          <cell r="F97" t="str">
            <v>Mason</v>
          </cell>
        </row>
        <row r="98">
          <cell r="F98" t="str">
            <v>Media Technician</v>
          </cell>
        </row>
        <row r="99">
          <cell r="F99" t="str">
            <v>Medium Voltage Electrician</v>
          </cell>
        </row>
        <row r="100">
          <cell r="F100" t="str">
            <v>Medium Voltage Electrician Foreman</v>
          </cell>
        </row>
        <row r="101">
          <cell r="F101" t="str">
            <v>Network Specialist 1</v>
          </cell>
        </row>
        <row r="102">
          <cell r="F102" t="str">
            <v>Network Specialist 2</v>
          </cell>
        </row>
        <row r="103">
          <cell r="F103" t="str">
            <v>Operational Leadership/Professional 160</v>
          </cell>
        </row>
        <row r="104">
          <cell r="F104" t="str">
            <v>Operational Leadership/Professional 170</v>
          </cell>
        </row>
        <row r="105">
          <cell r="F105" t="str">
            <v>Operational Leadership/Professional 180</v>
          </cell>
        </row>
        <row r="106">
          <cell r="F106" t="str">
            <v>Painter</v>
          </cell>
        </row>
        <row r="107">
          <cell r="F107" t="str">
            <v>Painter Foreman</v>
          </cell>
        </row>
        <row r="108">
          <cell r="F108" t="str">
            <v>Patrol Officer</v>
          </cell>
        </row>
        <row r="109">
          <cell r="F109" t="str">
            <v>Photolithographer</v>
          </cell>
        </row>
        <row r="110">
          <cell r="F110" t="str">
            <v>Plant Mechanic</v>
          </cell>
        </row>
        <row r="111">
          <cell r="F111" t="str">
            <v>Plumber</v>
          </cell>
        </row>
        <row r="112">
          <cell r="F112" t="str">
            <v>Plumber Foreman</v>
          </cell>
        </row>
        <row r="113">
          <cell r="F113" t="str">
            <v>Police Specialist</v>
          </cell>
        </row>
        <row r="114">
          <cell r="F114" t="str">
            <v>Police Supervisor</v>
          </cell>
        </row>
        <row r="115">
          <cell r="F115" t="str">
            <v>Purchasing Agent 1</v>
          </cell>
        </row>
        <row r="116">
          <cell r="F116" t="str">
            <v>Purchasing Agent 1</v>
          </cell>
        </row>
        <row r="117">
          <cell r="F117" t="str">
            <v>Purchasing Agent 2</v>
          </cell>
        </row>
        <row r="118">
          <cell r="F118" t="str">
            <v>Purchasing Agent 2</v>
          </cell>
        </row>
        <row r="119">
          <cell r="F119" t="str">
            <v>Refrigeration Mechanic</v>
          </cell>
        </row>
        <row r="120">
          <cell r="F120" t="str">
            <v>Refrigeration Plant Supervisor 1</v>
          </cell>
        </row>
        <row r="121">
          <cell r="F121" t="str">
            <v>Registered Nurse Instr</v>
          </cell>
        </row>
        <row r="122">
          <cell r="F122" t="str">
            <v>Roofer Tinsmith</v>
          </cell>
        </row>
        <row r="123">
          <cell r="F123" t="str">
            <v>Safety Inspector</v>
          </cell>
        </row>
        <row r="124">
          <cell r="F124" t="str">
            <v>Secretarial Supervisor 1</v>
          </cell>
        </row>
        <row r="125">
          <cell r="F125" t="str">
            <v>Secretarial Supervisor 1</v>
          </cell>
        </row>
        <row r="126">
          <cell r="F126" t="str">
            <v>Secretarial Supervisor 2</v>
          </cell>
        </row>
        <row r="127">
          <cell r="F127" t="str">
            <v>Secretarial Supervisor 2</v>
          </cell>
        </row>
        <row r="128">
          <cell r="F128" t="str">
            <v>Security Officer 1</v>
          </cell>
        </row>
        <row r="129">
          <cell r="F129" t="str">
            <v>Security Officer 2</v>
          </cell>
        </row>
        <row r="130">
          <cell r="F130" t="str">
            <v>Semi-Skilled Laborer</v>
          </cell>
        </row>
        <row r="131">
          <cell r="F131" t="str">
            <v>Senior Civil Engineer Structural</v>
          </cell>
        </row>
        <row r="132">
          <cell r="F132" t="str">
            <v>State Univ Administrator 1-SUA 1</v>
          </cell>
        </row>
        <row r="133">
          <cell r="F133" t="str">
            <v>State Univ Administrator 2 -SUA 2</v>
          </cell>
        </row>
        <row r="134">
          <cell r="F134" t="str">
            <v>State Univ Administrator 3 -SUA 3</v>
          </cell>
        </row>
        <row r="135">
          <cell r="F135" t="str">
            <v>State Univ Administrator 4 -SUA 4</v>
          </cell>
        </row>
        <row r="136">
          <cell r="F136" t="str">
            <v>Statistical Analyst 1</v>
          </cell>
        </row>
        <row r="137">
          <cell r="F137" t="str">
            <v>Statistical Analyst 2</v>
          </cell>
        </row>
        <row r="138">
          <cell r="F138" t="str">
            <v>Statistical Analyst 3</v>
          </cell>
        </row>
        <row r="139">
          <cell r="F139" t="str">
            <v>Statistical Assistant</v>
          </cell>
        </row>
        <row r="140">
          <cell r="F140" t="str">
            <v>Steamfitter</v>
          </cell>
        </row>
        <row r="141">
          <cell r="F141" t="str">
            <v>Stock Clerk 1</v>
          </cell>
        </row>
        <row r="142">
          <cell r="F142" t="str">
            <v>Stock Clerk 2</v>
          </cell>
        </row>
        <row r="143">
          <cell r="F143" t="str">
            <v>Stock Clerk 3</v>
          </cell>
        </row>
        <row r="144">
          <cell r="F144" t="str">
            <v>Storekeeper 1</v>
          </cell>
        </row>
        <row r="145">
          <cell r="F145" t="str">
            <v>Storekeeper 2</v>
          </cell>
        </row>
        <row r="146">
          <cell r="F146" t="str">
            <v>Strategic Leadership 220</v>
          </cell>
        </row>
        <row r="147">
          <cell r="F147" t="str">
            <v>Strategic Leadership 220 - Dean</v>
          </cell>
        </row>
        <row r="148">
          <cell r="F148" t="str">
            <v>Strategic Leadership 220 - V President</v>
          </cell>
        </row>
        <row r="149">
          <cell r="F149" t="str">
            <v>Strategic Leadership 230</v>
          </cell>
        </row>
        <row r="150">
          <cell r="F150" t="str">
            <v>Strategic Leadership 230 - Dean</v>
          </cell>
        </row>
        <row r="151">
          <cell r="F151" t="str">
            <v>Strategic Leadership 230 - V President</v>
          </cell>
        </row>
        <row r="152">
          <cell r="F152" t="str">
            <v>Strategic Leadership 240</v>
          </cell>
        </row>
        <row r="153">
          <cell r="F153" t="str">
            <v>Strategic Leadership 240 - Dean</v>
          </cell>
        </row>
        <row r="154">
          <cell r="F154" t="str">
            <v>Strategic Leadership 240 - Provost</v>
          </cell>
        </row>
        <row r="155">
          <cell r="F155" t="str">
            <v>Strategic Leadership 240 - V President</v>
          </cell>
        </row>
        <row r="156">
          <cell r="F156" t="str">
            <v>Strategic Leadership 250A</v>
          </cell>
        </row>
        <row r="157">
          <cell r="F157" t="str">
            <v>Strategic Leadership 250A - Provost</v>
          </cell>
        </row>
        <row r="158">
          <cell r="F158" t="str">
            <v>Strategic Leadership 250A - V President</v>
          </cell>
        </row>
        <row r="159">
          <cell r="F159" t="str">
            <v>Strategic Leadership 250B</v>
          </cell>
        </row>
        <row r="160">
          <cell r="F160" t="str">
            <v>Strategic Leadership 250B - Provost</v>
          </cell>
        </row>
        <row r="161">
          <cell r="F161" t="str">
            <v>Strategic Leadership 250B - V President</v>
          </cell>
        </row>
        <row r="162">
          <cell r="F162" t="str">
            <v>Sub Univ Registered Nurse</v>
          </cell>
        </row>
        <row r="163">
          <cell r="F163" t="str">
            <v>Tact Leadership/Senior Professional 190</v>
          </cell>
        </row>
        <row r="164">
          <cell r="F164" t="str">
            <v>Tact Leadership/Senior Professional 200</v>
          </cell>
        </row>
        <row r="165">
          <cell r="F165" t="str">
            <v>Tact Leadership/Senior Professional 210</v>
          </cell>
        </row>
        <row r="166">
          <cell r="F166" t="str">
            <v>Telecommunication Specialist 1</v>
          </cell>
        </row>
        <row r="167">
          <cell r="F167" t="str">
            <v>Telecommunications Coord</v>
          </cell>
        </row>
        <row r="168">
          <cell r="F168" t="str">
            <v>Temperature Controls Technician</v>
          </cell>
        </row>
        <row r="169">
          <cell r="F169" t="str">
            <v>Univ Cert Registered Nurse Practioner</v>
          </cell>
        </row>
        <row r="170">
          <cell r="F170" t="str">
            <v>Univ Registered Nurse</v>
          </cell>
        </row>
        <row r="171">
          <cell r="F171" t="str">
            <v>Utility Plant Operator 1</v>
          </cell>
        </row>
        <row r="172">
          <cell r="F172" t="str">
            <v>Utility Plant Operator 2</v>
          </cell>
        </row>
        <row r="173">
          <cell r="F173" t="str">
            <v>Utility Plant Supervisor</v>
          </cell>
        </row>
        <row r="174">
          <cell r="F174" t="str">
            <v>Video Production Specialist</v>
          </cell>
        </row>
        <row r="175">
          <cell r="F175" t="str">
            <v>Water Treatment Plant Chief Operator</v>
          </cell>
        </row>
        <row r="176">
          <cell r="F176" t="str">
            <v>Web Specialist 1</v>
          </cell>
        </row>
        <row r="177">
          <cell r="F177" t="str">
            <v>Web Specialist 2</v>
          </cell>
        </row>
        <row r="178">
          <cell r="F178" t="str">
            <v>Web Specialist 3</v>
          </cell>
        </row>
        <row r="179">
          <cell r="F179" t="str">
            <v>Welder</v>
          </cell>
        </row>
      </sheetData>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budoff@wcupa.edu"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23"/>
  <sheetViews>
    <sheetView showGridLines="0" tabSelected="1" topLeftCell="A21" zoomScale="120" zoomScaleNormal="120" workbookViewId="0">
      <selection activeCell="AA124" sqref="AA124"/>
    </sheetView>
  </sheetViews>
  <sheetFormatPr defaultColWidth="7.42578125" defaultRowHeight="13.5"/>
  <cols>
    <col min="1" max="1" width="1.42578125" style="96" customWidth="1"/>
    <col min="2" max="2" width="1.85546875" style="96" customWidth="1"/>
    <col min="3" max="3" width="3.140625" style="96" customWidth="1"/>
    <col min="4" max="7" width="2.7109375" style="96" customWidth="1"/>
    <col min="8" max="8" width="4.7109375" style="96" customWidth="1"/>
    <col min="9" max="9" width="2.7109375" style="96" customWidth="1"/>
    <col min="10" max="10" width="1.140625" style="96" customWidth="1"/>
    <col min="11" max="14" width="2.7109375" style="96" customWidth="1"/>
    <col min="15" max="15" width="3" style="96" customWidth="1"/>
    <col min="16" max="17" width="2.7109375" style="96" customWidth="1"/>
    <col min="18" max="18" width="1.140625" style="96" customWidth="1"/>
    <col min="19" max="19" width="1.7109375" style="96" customWidth="1"/>
    <col min="20" max="22" width="2.7109375" style="96" customWidth="1"/>
    <col min="23" max="23" width="3.140625" style="96" customWidth="1"/>
    <col min="24" max="24" width="1.7109375" style="96" customWidth="1"/>
    <col min="25" max="25" width="1.140625" style="96" customWidth="1"/>
    <col min="26" max="26" width="1" style="96" customWidth="1"/>
    <col min="27" max="27" width="2.28515625" style="96" customWidth="1"/>
    <col min="28" max="28" width="5.5703125" style="96" customWidth="1"/>
    <col min="29" max="29" width="2.7109375" style="96" customWidth="1"/>
    <col min="30" max="30" width="1.7109375" style="96" customWidth="1"/>
    <col min="31" max="31" width="4.7109375" style="96" customWidth="1"/>
    <col min="32" max="32" width="5.85546875" style="96" customWidth="1"/>
    <col min="33" max="33" width="1" style="96" customWidth="1"/>
    <col min="34" max="35" width="1.28515625" style="96" customWidth="1"/>
    <col min="36" max="36" width="2.7109375" style="96" customWidth="1"/>
    <col min="37" max="37" width="1.5703125" style="96" customWidth="1"/>
    <col min="38" max="38" width="4" style="96" customWidth="1"/>
    <col min="39" max="39" width="1.5703125" style="96" customWidth="1"/>
    <col min="40" max="40" width="12.42578125" style="96" customWidth="1"/>
    <col min="41" max="42" width="2.5703125" style="96" customWidth="1"/>
    <col min="43" max="43" width="2.7109375" style="96" customWidth="1"/>
    <col min="44" max="44" width="7.42578125" style="96"/>
    <col min="45" max="45" width="12.28515625" style="96" bestFit="1" customWidth="1"/>
    <col min="46" max="16384" width="7.42578125" style="96"/>
  </cols>
  <sheetData>
    <row r="1" spans="1:42" ht="6" customHeight="1">
      <c r="A1" s="93"/>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5"/>
    </row>
    <row r="2" spans="1:42" ht="19.5" customHeight="1">
      <c r="A2" s="363" t="s">
        <v>266</v>
      </c>
      <c r="B2" s="364"/>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364"/>
      <c r="AP2" s="365"/>
    </row>
    <row r="3" spans="1:42" ht="12.75" customHeight="1" thickBot="1">
      <c r="A3" s="97"/>
      <c r="H3" s="5"/>
      <c r="I3" s="5"/>
      <c r="J3" s="5"/>
      <c r="K3" s="5"/>
      <c r="L3" s="5"/>
      <c r="M3" s="5"/>
      <c r="N3" s="5"/>
      <c r="O3" s="247"/>
      <c r="P3" s="247"/>
      <c r="Q3" s="247"/>
      <c r="R3" s="247"/>
      <c r="S3" s="247"/>
      <c r="T3" s="247"/>
      <c r="U3" s="247"/>
      <c r="V3" s="247"/>
      <c r="W3" s="247"/>
      <c r="X3" s="247"/>
      <c r="Y3" s="247"/>
      <c r="Z3" s="247"/>
      <c r="AA3" s="247"/>
      <c r="AB3" s="247"/>
      <c r="AP3" s="98"/>
    </row>
    <row r="4" spans="1:42" ht="15.6" customHeight="1" thickBot="1">
      <c r="A4" s="97"/>
      <c r="H4" s="99"/>
      <c r="I4" s="99"/>
      <c r="J4" s="99"/>
      <c r="K4" s="99"/>
      <c r="L4" s="99"/>
      <c r="M4" s="99"/>
      <c r="N4" s="99"/>
      <c r="O4" s="366" t="s">
        <v>159</v>
      </c>
      <c r="P4" s="367"/>
      <c r="Q4" s="367"/>
      <c r="R4" s="367"/>
      <c r="S4" s="367"/>
      <c r="T4" s="367"/>
      <c r="U4" s="367"/>
      <c r="V4" s="367"/>
      <c r="W4" s="367"/>
      <c r="X4" s="367"/>
      <c r="Y4" s="367"/>
      <c r="Z4" s="367"/>
      <c r="AA4" s="367"/>
      <c r="AB4" s="368"/>
      <c r="AC4" s="5"/>
      <c r="AD4" s="5"/>
      <c r="AE4" s="369" t="s">
        <v>196</v>
      </c>
      <c r="AF4" s="369"/>
      <c r="AG4" s="369"/>
      <c r="AH4" s="369"/>
      <c r="AI4" s="369"/>
      <c r="AJ4" s="369"/>
      <c r="AK4" s="369"/>
      <c r="AL4" s="370"/>
      <c r="AM4" s="371"/>
      <c r="AN4" s="372"/>
      <c r="AO4" s="373"/>
      <c r="AP4" s="98"/>
    </row>
    <row r="5" spans="1:42" ht="4.3499999999999996" customHeight="1" thickBot="1">
      <c r="A5" s="97"/>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98"/>
    </row>
    <row r="6" spans="1:42" ht="14.25" thickBot="1">
      <c r="A6" s="101"/>
      <c r="B6" s="374" t="s">
        <v>267</v>
      </c>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4"/>
      <c r="AI6" s="374"/>
      <c r="AJ6" s="374"/>
      <c r="AK6" s="374"/>
      <c r="AL6" s="374"/>
      <c r="AM6" s="374"/>
      <c r="AN6" s="374"/>
      <c r="AO6" s="374"/>
      <c r="AP6" s="102"/>
    </row>
    <row r="7" spans="1:42" s="109" customFormat="1" ht="14.25" thickTop="1">
      <c r="A7" s="103"/>
      <c r="B7" s="104"/>
      <c r="C7" s="105"/>
      <c r="D7" s="105"/>
      <c r="E7" s="105"/>
      <c r="F7" s="105"/>
      <c r="G7" s="105"/>
      <c r="H7" s="105"/>
      <c r="I7" s="105"/>
      <c r="J7" s="105"/>
      <c r="K7" s="105"/>
      <c r="L7" s="105"/>
      <c r="M7" s="105"/>
      <c r="N7" s="105"/>
      <c r="O7" s="105"/>
      <c r="P7" s="105"/>
      <c r="Q7" s="105"/>
      <c r="R7" s="105"/>
      <c r="S7" s="105"/>
      <c r="T7" s="105"/>
      <c r="U7" s="105"/>
      <c r="V7" s="105"/>
      <c r="W7" s="105"/>
      <c r="X7" s="105"/>
      <c r="Y7" s="105"/>
      <c r="Z7" s="106"/>
      <c r="AA7" s="105"/>
      <c r="AB7" s="105"/>
      <c r="AC7" s="105"/>
      <c r="AD7" s="105"/>
      <c r="AE7" s="105"/>
      <c r="AF7" s="105"/>
      <c r="AG7" s="105"/>
      <c r="AH7" s="105"/>
      <c r="AI7" s="105"/>
      <c r="AJ7" s="107"/>
      <c r="AK7" s="107"/>
      <c r="AL7" s="107"/>
      <c r="AM7" s="107"/>
      <c r="AN7" s="107"/>
      <c r="AO7" s="107"/>
      <c r="AP7" s="108"/>
    </row>
    <row r="8" spans="1:42" s="109" customFormat="1" ht="14.25">
      <c r="A8" s="110"/>
      <c r="B8" s="111"/>
      <c r="C8" s="251" t="s">
        <v>268</v>
      </c>
      <c r="D8" s="252"/>
      <c r="E8" s="252"/>
      <c r="F8" s="252"/>
      <c r="G8" s="252"/>
      <c r="H8" s="252"/>
      <c r="I8" s="253"/>
      <c r="J8" s="105"/>
      <c r="K8" s="251" t="s">
        <v>270</v>
      </c>
      <c r="L8" s="252"/>
      <c r="M8" s="252"/>
      <c r="N8" s="252"/>
      <c r="O8" s="252"/>
      <c r="P8" s="252"/>
      <c r="Q8" s="253"/>
      <c r="R8" s="105"/>
      <c r="S8" s="254" t="s">
        <v>276</v>
      </c>
      <c r="T8" s="255"/>
      <c r="U8" s="255"/>
      <c r="V8" s="255"/>
      <c r="W8" s="255"/>
      <c r="X8" s="256"/>
      <c r="Y8" s="43"/>
      <c r="Z8" s="251" t="s">
        <v>271</v>
      </c>
      <c r="AA8" s="252"/>
      <c r="AB8" s="252"/>
      <c r="AC8" s="252"/>
      <c r="AD8" s="252"/>
      <c r="AE8" s="252"/>
      <c r="AF8" s="252"/>
      <c r="AG8" s="252"/>
      <c r="AH8" s="252"/>
      <c r="AI8" s="252"/>
      <c r="AJ8" s="252"/>
      <c r="AK8" s="252"/>
      <c r="AL8" s="252"/>
      <c r="AM8" s="252"/>
      <c r="AN8" s="252"/>
      <c r="AO8" s="253"/>
      <c r="AP8" s="108"/>
    </row>
    <row r="9" spans="1:42" s="109" customFormat="1" ht="12.75" customHeight="1">
      <c r="A9" s="110"/>
      <c r="B9" s="111"/>
      <c r="C9" s="378" t="s">
        <v>269</v>
      </c>
      <c r="D9" s="379"/>
      <c r="E9" s="379"/>
      <c r="F9" s="379"/>
      <c r="G9" s="379"/>
      <c r="H9" s="379"/>
      <c r="I9" s="380"/>
      <c r="J9" s="105"/>
      <c r="K9" s="378" t="s">
        <v>269</v>
      </c>
      <c r="L9" s="379"/>
      <c r="M9" s="379"/>
      <c r="N9" s="379"/>
      <c r="O9" s="379"/>
      <c r="P9" s="379"/>
      <c r="Q9" s="380"/>
      <c r="R9" s="105"/>
      <c r="S9" s="112"/>
      <c r="X9" s="113"/>
      <c r="Y9" s="114"/>
      <c r="Z9" s="115"/>
      <c r="AA9" s="381"/>
      <c r="AB9" s="382"/>
      <c r="AC9" s="382"/>
      <c r="AD9" s="382"/>
      <c r="AE9" s="382"/>
      <c r="AF9" s="382"/>
      <c r="AG9" s="382"/>
      <c r="AH9" s="382"/>
      <c r="AI9" s="382"/>
      <c r="AJ9" s="382"/>
      <c r="AK9" s="382"/>
      <c r="AL9" s="382"/>
      <c r="AM9" s="382"/>
      <c r="AN9" s="383"/>
      <c r="AO9" s="116"/>
      <c r="AP9" s="108"/>
    </row>
    <row r="10" spans="1:42" s="109" customFormat="1" ht="2.25" customHeight="1">
      <c r="A10" s="110"/>
      <c r="B10" s="111"/>
      <c r="C10" s="117"/>
      <c r="D10" s="118"/>
      <c r="E10" s="118"/>
      <c r="F10" s="118"/>
      <c r="G10" s="118"/>
      <c r="H10" s="118"/>
      <c r="I10" s="119"/>
      <c r="J10" s="105"/>
      <c r="K10" s="117"/>
      <c r="L10" s="118"/>
      <c r="M10" s="118"/>
      <c r="N10" s="118"/>
      <c r="O10" s="118"/>
      <c r="P10" s="118"/>
      <c r="Q10" s="119"/>
      <c r="R10" s="105"/>
      <c r="S10" s="117"/>
      <c r="X10" s="119"/>
      <c r="Y10" s="114"/>
      <c r="Z10" s="120"/>
      <c r="AA10" s="384"/>
      <c r="AB10" s="385"/>
      <c r="AC10" s="385"/>
      <c r="AD10" s="385"/>
      <c r="AE10" s="385"/>
      <c r="AF10" s="385"/>
      <c r="AG10" s="385"/>
      <c r="AH10" s="385"/>
      <c r="AI10" s="385"/>
      <c r="AJ10" s="385"/>
      <c r="AK10" s="385"/>
      <c r="AL10" s="385"/>
      <c r="AM10" s="385"/>
      <c r="AN10" s="386"/>
      <c r="AO10" s="116"/>
      <c r="AP10" s="108"/>
    </row>
    <row r="11" spans="1:42" s="109" customFormat="1" ht="4.3499999999999996" customHeight="1">
      <c r="A11" s="110"/>
      <c r="B11" s="111"/>
      <c r="C11" s="120"/>
      <c r="I11" s="116"/>
      <c r="J11" s="105"/>
      <c r="K11" s="120"/>
      <c r="Q11" s="116"/>
      <c r="R11" s="105"/>
      <c r="S11" s="120"/>
      <c r="X11" s="116"/>
      <c r="Y11" s="105"/>
      <c r="Z11" s="121"/>
      <c r="AA11" s="92"/>
      <c r="AB11" s="92"/>
      <c r="AC11" s="92"/>
      <c r="AD11" s="92"/>
      <c r="AE11" s="92"/>
      <c r="AF11" s="92"/>
      <c r="AG11" s="92"/>
      <c r="AH11" s="92"/>
      <c r="AI11" s="92"/>
      <c r="AJ11" s="92"/>
      <c r="AK11" s="92"/>
      <c r="AL11" s="92"/>
      <c r="AM11" s="122"/>
      <c r="AN11" s="122"/>
      <c r="AO11" s="123"/>
      <c r="AP11" s="108"/>
    </row>
    <row r="12" spans="1:42" s="109" customFormat="1" ht="4.3499999999999996" customHeight="1" thickBot="1">
      <c r="A12" s="110"/>
      <c r="B12" s="111"/>
      <c r="C12" s="120"/>
      <c r="I12" s="116"/>
      <c r="J12" s="105"/>
      <c r="K12" s="120"/>
      <c r="Q12" s="116"/>
      <c r="R12" s="105"/>
      <c r="S12" s="120"/>
      <c r="X12" s="116"/>
      <c r="Y12" s="105"/>
      <c r="Z12" s="105"/>
      <c r="AA12" s="105"/>
      <c r="AB12" s="105"/>
      <c r="AC12" s="105"/>
      <c r="AD12" s="105"/>
      <c r="AE12" s="105"/>
      <c r="AF12" s="105"/>
      <c r="AG12" s="105"/>
      <c r="AH12" s="105"/>
      <c r="AI12" s="105"/>
      <c r="AJ12" s="105"/>
      <c r="AK12" s="105"/>
      <c r="AL12" s="105"/>
      <c r="AM12" s="105"/>
      <c r="AN12" s="105"/>
      <c r="AO12" s="105"/>
      <c r="AP12" s="108"/>
    </row>
    <row r="13" spans="1:42" s="109" customFormat="1">
      <c r="A13" s="110"/>
      <c r="B13" s="111"/>
      <c r="C13" s="120"/>
      <c r="I13" s="116"/>
      <c r="J13" s="105"/>
      <c r="K13" s="120"/>
      <c r="Q13" s="116"/>
      <c r="R13" s="105"/>
      <c r="S13" s="120"/>
      <c r="T13" s="396" t="s">
        <v>3</v>
      </c>
      <c r="U13" s="397"/>
      <c r="V13" s="397"/>
      <c r="W13" s="398"/>
      <c r="X13" s="116"/>
      <c r="Y13" s="105"/>
      <c r="Z13" s="251" t="s">
        <v>272</v>
      </c>
      <c r="AA13" s="252"/>
      <c r="AB13" s="252"/>
      <c r="AC13" s="252"/>
      <c r="AD13" s="252"/>
      <c r="AE13" s="252"/>
      <c r="AF13" s="252"/>
      <c r="AG13" s="252"/>
      <c r="AH13" s="252"/>
      <c r="AI13" s="252"/>
      <c r="AJ13" s="252"/>
      <c r="AK13" s="252"/>
      <c r="AL13" s="252"/>
      <c r="AM13" s="252"/>
      <c r="AN13" s="252"/>
      <c r="AO13" s="253"/>
      <c r="AP13" s="108"/>
    </row>
    <row r="14" spans="1:42" s="109" customFormat="1" ht="15" thickBot="1">
      <c r="A14" s="110"/>
      <c r="B14" s="111"/>
      <c r="C14" s="120"/>
      <c r="I14" s="116"/>
      <c r="J14" s="105"/>
      <c r="K14" s="120"/>
      <c r="L14" s="124"/>
      <c r="Q14" s="116"/>
      <c r="R14" s="105"/>
      <c r="S14" s="120"/>
      <c r="T14" s="399"/>
      <c r="U14" s="400"/>
      <c r="V14" s="400"/>
      <c r="W14" s="401"/>
      <c r="X14" s="116"/>
      <c r="Y14" s="105"/>
      <c r="Z14" s="125"/>
      <c r="AA14" s="126" t="s">
        <v>273</v>
      </c>
      <c r="AB14" s="127"/>
      <c r="AC14" s="127"/>
      <c r="AD14" s="127"/>
      <c r="AE14" s="387"/>
      <c r="AF14" s="388"/>
      <c r="AG14" s="127"/>
      <c r="AH14" s="127"/>
      <c r="AI14" s="127"/>
      <c r="AJ14" s="126" t="s">
        <v>274</v>
      </c>
      <c r="AN14" s="128"/>
      <c r="AO14" s="129"/>
      <c r="AP14" s="108"/>
    </row>
    <row r="15" spans="1:42" s="109" customFormat="1" ht="14.25">
      <c r="A15" s="110"/>
      <c r="B15" s="111"/>
      <c r="C15" s="120"/>
      <c r="I15" s="116"/>
      <c r="J15" s="105"/>
      <c r="K15" s="120"/>
      <c r="L15" s="124"/>
      <c r="Q15" s="116"/>
      <c r="R15" s="105"/>
      <c r="S15" s="120"/>
      <c r="T15" s="130"/>
      <c r="U15" s="130"/>
      <c r="V15" s="130"/>
      <c r="W15" s="130"/>
      <c r="X15" s="116"/>
      <c r="Y15" s="105"/>
      <c r="Z15" s="125"/>
      <c r="AA15" s="402" t="str">
        <f>IF(AE14="","",IF(AN14="","End Date field is Required",""))</f>
        <v/>
      </c>
      <c r="AB15" s="402"/>
      <c r="AC15" s="402"/>
      <c r="AD15" s="402"/>
      <c r="AE15" s="402"/>
      <c r="AF15" s="402"/>
      <c r="AG15" s="402"/>
      <c r="AH15" s="402"/>
      <c r="AI15" s="402"/>
      <c r="AJ15" s="402"/>
      <c r="AK15" s="402"/>
      <c r="AL15" s="402"/>
      <c r="AM15" s="402"/>
      <c r="AN15" s="402"/>
      <c r="AO15" s="129"/>
      <c r="AP15" s="108"/>
    </row>
    <row r="16" spans="1:42" s="109" customFormat="1" ht="4.9000000000000004" customHeight="1">
      <c r="A16" s="110"/>
      <c r="B16" s="111"/>
      <c r="C16" s="121"/>
      <c r="D16" s="131"/>
      <c r="E16" s="131"/>
      <c r="F16" s="131"/>
      <c r="G16" s="131"/>
      <c r="H16" s="131"/>
      <c r="I16" s="123"/>
      <c r="J16" s="105"/>
      <c r="K16" s="121"/>
      <c r="L16" s="131"/>
      <c r="M16" s="131"/>
      <c r="N16" s="131"/>
      <c r="O16" s="131"/>
      <c r="P16" s="131"/>
      <c r="Q16" s="123"/>
      <c r="R16" s="105"/>
      <c r="S16" s="121"/>
      <c r="T16" s="131"/>
      <c r="U16" s="131"/>
      <c r="V16" s="131"/>
      <c r="W16" s="131"/>
      <c r="X16" s="123"/>
      <c r="Y16" s="105"/>
      <c r="Z16" s="121"/>
      <c r="AA16" s="131"/>
      <c r="AB16" s="131"/>
      <c r="AC16" s="131"/>
      <c r="AD16" s="131"/>
      <c r="AE16" s="131"/>
      <c r="AF16" s="131"/>
      <c r="AG16" s="131"/>
      <c r="AH16" s="131"/>
      <c r="AI16" s="131"/>
      <c r="AJ16" s="132"/>
      <c r="AK16" s="132"/>
      <c r="AL16" s="132"/>
      <c r="AM16" s="132"/>
      <c r="AN16" s="132"/>
      <c r="AO16" s="133"/>
      <c r="AP16" s="108"/>
    </row>
    <row r="17" spans="1:42" ht="6" customHeight="1">
      <c r="A17" s="134"/>
      <c r="B17" s="43"/>
      <c r="C17" s="43"/>
      <c r="D17" s="43"/>
      <c r="E17" s="43"/>
      <c r="F17" s="43"/>
      <c r="G17" s="43"/>
      <c r="H17" s="43"/>
      <c r="I17" s="43"/>
      <c r="J17" s="43"/>
      <c r="K17" s="43"/>
      <c r="L17" s="43"/>
      <c r="M17" s="43"/>
      <c r="N17" s="43"/>
      <c r="O17" s="43"/>
      <c r="P17" s="43"/>
      <c r="Q17" s="43"/>
      <c r="R17" s="43"/>
      <c r="S17" s="43"/>
      <c r="T17" s="43"/>
      <c r="U17" s="43"/>
      <c r="V17" s="43"/>
      <c r="W17" s="43"/>
      <c r="X17" s="43"/>
      <c r="Y17" s="43"/>
      <c r="Z17" s="135"/>
      <c r="AA17" s="135"/>
      <c r="AB17" s="135"/>
      <c r="AC17" s="135"/>
      <c r="AD17" s="135"/>
      <c r="AE17" s="135"/>
      <c r="AF17" s="135"/>
      <c r="AG17" s="135"/>
      <c r="AH17" s="135"/>
      <c r="AI17" s="135"/>
      <c r="AJ17" s="135"/>
      <c r="AK17" s="135"/>
      <c r="AL17" s="135"/>
      <c r="AM17" s="135"/>
      <c r="AN17" s="135"/>
      <c r="AO17" s="135"/>
      <c r="AP17" s="136"/>
    </row>
    <row r="18" spans="1:42" ht="14.25">
      <c r="A18" s="134"/>
      <c r="B18" s="43"/>
      <c r="C18" s="137"/>
      <c r="D18" s="138"/>
      <c r="E18" s="138"/>
      <c r="F18" s="138"/>
      <c r="G18" s="138"/>
      <c r="H18" s="138"/>
      <c r="I18" s="395" t="s">
        <v>325</v>
      </c>
      <c r="J18" s="395"/>
      <c r="K18" s="395"/>
      <c r="L18" s="395"/>
      <c r="M18" s="395"/>
      <c r="N18" s="395"/>
      <c r="O18" s="395"/>
      <c r="P18" s="395"/>
      <c r="Q18" s="395"/>
      <c r="R18" s="395"/>
      <c r="S18" s="395"/>
      <c r="T18" s="395"/>
      <c r="U18" s="395"/>
      <c r="V18" s="395"/>
      <c r="W18" s="395"/>
      <c r="X18" s="139"/>
      <c r="Y18" s="139"/>
      <c r="Z18" s="139"/>
      <c r="AA18" s="407" t="s">
        <v>324</v>
      </c>
      <c r="AB18" s="407"/>
      <c r="AC18" s="407"/>
      <c r="AD18" s="407"/>
      <c r="AE18" s="407"/>
      <c r="AF18" s="407"/>
      <c r="AG18" s="407"/>
      <c r="AH18" s="407"/>
      <c r="AI18" s="407"/>
      <c r="AJ18" s="407"/>
      <c r="AK18" s="407"/>
      <c r="AL18" s="407"/>
      <c r="AM18" s="407"/>
      <c r="AN18" s="407"/>
      <c r="AO18" s="140"/>
      <c r="AP18" s="136"/>
    </row>
    <row r="19" spans="1:42" ht="13.15" customHeight="1">
      <c r="A19" s="134"/>
      <c r="B19" s="43"/>
      <c r="C19" s="141"/>
      <c r="I19" s="406" t="s">
        <v>353</v>
      </c>
      <c r="J19" s="406"/>
      <c r="K19" s="406"/>
      <c r="L19" s="406"/>
      <c r="M19" s="406"/>
      <c r="N19" s="406"/>
      <c r="O19" s="406"/>
      <c r="P19" s="406"/>
      <c r="Q19" s="406"/>
      <c r="R19" s="406"/>
      <c r="S19" s="406"/>
      <c r="T19" s="406"/>
      <c r="U19" s="406"/>
      <c r="V19" s="406"/>
      <c r="W19" s="406"/>
      <c r="AA19" s="142"/>
      <c r="AB19" s="142"/>
      <c r="AC19" s="142"/>
      <c r="AD19" s="142"/>
      <c r="AE19" s="142"/>
      <c r="AF19" s="142"/>
      <c r="AG19" s="142"/>
      <c r="AH19" s="142"/>
      <c r="AI19" s="142"/>
      <c r="AJ19" s="142"/>
      <c r="AK19" s="142"/>
      <c r="AL19" s="142"/>
      <c r="AM19" s="142"/>
      <c r="AN19" s="142"/>
      <c r="AO19" s="143"/>
      <c r="AP19" s="136"/>
    </row>
    <row r="20" spans="1:42" ht="14.25">
      <c r="A20" s="134"/>
      <c r="B20" s="43"/>
      <c r="C20" s="141"/>
      <c r="I20" s="406"/>
      <c r="J20" s="406"/>
      <c r="K20" s="406"/>
      <c r="L20" s="406"/>
      <c r="M20" s="406"/>
      <c r="N20" s="406"/>
      <c r="O20" s="406"/>
      <c r="P20" s="406"/>
      <c r="Q20" s="406"/>
      <c r="R20" s="406"/>
      <c r="S20" s="406"/>
      <c r="T20" s="406"/>
      <c r="U20" s="406"/>
      <c r="V20" s="406"/>
      <c r="W20" s="406"/>
      <c r="AA20" s="142"/>
      <c r="AB20" s="142"/>
      <c r="AC20" s="142"/>
      <c r="AD20" s="142"/>
      <c r="AE20" s="142"/>
      <c r="AF20" s="142"/>
      <c r="AG20" s="142"/>
      <c r="AH20" s="142"/>
      <c r="AI20" s="142"/>
      <c r="AJ20" s="142"/>
      <c r="AK20" s="142"/>
      <c r="AL20" s="142"/>
      <c r="AM20" s="142"/>
      <c r="AN20" s="142"/>
      <c r="AO20" s="143"/>
      <c r="AP20" s="136"/>
    </row>
    <row r="21" spans="1:42" ht="4.3499999999999996" customHeight="1">
      <c r="A21" s="134"/>
      <c r="B21" s="43"/>
      <c r="C21" s="141"/>
      <c r="R21" s="144"/>
      <c r="AO21" s="143"/>
      <c r="AP21" s="136"/>
    </row>
    <row r="22" spans="1:42" ht="14.25">
      <c r="A22" s="134"/>
      <c r="B22" s="43"/>
      <c r="C22" s="141"/>
      <c r="I22" s="96" t="s">
        <v>326</v>
      </c>
      <c r="O22" s="408"/>
      <c r="P22" s="409"/>
      <c r="Q22" s="409"/>
      <c r="R22" s="409"/>
      <c r="S22" s="409"/>
      <c r="T22" s="409"/>
      <c r="U22" s="409"/>
      <c r="V22" s="409"/>
      <c r="W22" s="410"/>
      <c r="AA22" s="96" t="s">
        <v>326</v>
      </c>
      <c r="AF22" s="411"/>
      <c r="AG22" s="412"/>
      <c r="AH22" s="412"/>
      <c r="AI22" s="412"/>
      <c r="AJ22" s="412"/>
      <c r="AK22" s="412"/>
      <c r="AL22" s="412"/>
      <c r="AM22" s="412"/>
      <c r="AN22" s="413"/>
      <c r="AO22" s="143"/>
      <c r="AP22" s="136"/>
    </row>
    <row r="23" spans="1:42" ht="6.4" customHeight="1">
      <c r="A23" s="134"/>
      <c r="B23" s="43"/>
      <c r="C23" s="125"/>
      <c r="D23" s="127"/>
      <c r="E23" s="127"/>
      <c r="F23" s="127"/>
      <c r="G23" s="127"/>
      <c r="H23" s="127"/>
      <c r="I23" s="127"/>
      <c r="J23" s="127"/>
      <c r="K23" s="127"/>
      <c r="L23" s="127"/>
      <c r="M23" s="127"/>
      <c r="N23" s="127"/>
      <c r="O23" s="127"/>
      <c r="P23" s="127"/>
      <c r="Q23" s="127"/>
      <c r="R23" s="127"/>
      <c r="Y23" s="127"/>
      <c r="AO23" s="143"/>
      <c r="AP23" s="136"/>
    </row>
    <row r="24" spans="1:42" ht="14.25">
      <c r="A24" s="134"/>
      <c r="B24" s="43"/>
      <c r="C24" s="141"/>
      <c r="D24" s="127" t="s">
        <v>1623</v>
      </c>
      <c r="I24" s="96" t="s">
        <v>327</v>
      </c>
      <c r="L24" s="389"/>
      <c r="M24" s="390"/>
      <c r="N24" s="391"/>
      <c r="P24" s="96" t="s">
        <v>277</v>
      </c>
      <c r="T24" s="392"/>
      <c r="U24" s="393"/>
      <c r="V24" s="393"/>
      <c r="W24" s="394"/>
      <c r="AA24" s="96" t="s">
        <v>327</v>
      </c>
      <c r="AD24" s="389"/>
      <c r="AE24" s="390"/>
      <c r="AF24" s="391"/>
      <c r="AI24" s="96" t="s">
        <v>277</v>
      </c>
      <c r="AM24" s="392"/>
      <c r="AN24" s="394"/>
      <c r="AO24" s="143"/>
      <c r="AP24" s="136"/>
    </row>
    <row r="25" spans="1:42" ht="6.4" customHeight="1">
      <c r="A25" s="134"/>
      <c r="B25" s="43"/>
      <c r="C25" s="125"/>
      <c r="D25" s="127"/>
      <c r="E25" s="127"/>
      <c r="F25" s="127"/>
      <c r="G25" s="127"/>
      <c r="H25" s="127"/>
      <c r="I25" s="127"/>
      <c r="J25" s="127"/>
      <c r="K25" s="127"/>
      <c r="L25" s="127"/>
      <c r="M25" s="127"/>
      <c r="N25" s="127"/>
      <c r="O25" s="127"/>
      <c r="P25" s="127"/>
      <c r="Q25" s="127"/>
      <c r="R25" s="127"/>
      <c r="AO25" s="143"/>
      <c r="AP25" s="136"/>
    </row>
    <row r="26" spans="1:42" ht="15.6" customHeight="1">
      <c r="A26" s="134"/>
      <c r="B26" s="43"/>
      <c r="C26" s="125"/>
      <c r="D26" s="127" t="s">
        <v>328</v>
      </c>
      <c r="E26" s="127"/>
      <c r="F26" s="127"/>
      <c r="G26" s="127"/>
      <c r="H26" s="127"/>
      <c r="I26" s="422"/>
      <c r="J26" s="423"/>
      <c r="K26" s="423"/>
      <c r="L26" s="423"/>
      <c r="M26" s="423"/>
      <c r="N26" s="423"/>
      <c r="O26" s="423"/>
      <c r="P26" s="423"/>
      <c r="Q26" s="423"/>
      <c r="R26" s="423"/>
      <c r="S26" s="423"/>
      <c r="T26" s="423"/>
      <c r="U26" s="423"/>
      <c r="V26" s="423"/>
      <c r="W26" s="424"/>
      <c r="AA26" s="422"/>
      <c r="AB26" s="423"/>
      <c r="AC26" s="423"/>
      <c r="AD26" s="423"/>
      <c r="AE26" s="423"/>
      <c r="AF26" s="423"/>
      <c r="AG26" s="423"/>
      <c r="AH26" s="423"/>
      <c r="AI26" s="423"/>
      <c r="AJ26" s="423"/>
      <c r="AK26" s="423"/>
      <c r="AL26" s="423"/>
      <c r="AM26" s="423"/>
      <c r="AN26" s="424"/>
      <c r="AO26" s="143"/>
      <c r="AP26" s="136"/>
    </row>
    <row r="27" spans="1:42" ht="4.9000000000000004" customHeight="1">
      <c r="A27" s="134"/>
      <c r="B27" s="43"/>
      <c r="C27" s="125"/>
      <c r="D27" s="127"/>
      <c r="E27" s="127"/>
      <c r="F27" s="127"/>
      <c r="G27" s="127"/>
      <c r="H27" s="127"/>
      <c r="I27" s="127"/>
      <c r="J27" s="127"/>
      <c r="K27" s="127"/>
      <c r="L27" s="127"/>
      <c r="M27" s="127"/>
      <c r="N27" s="127"/>
      <c r="O27" s="127"/>
      <c r="P27" s="127"/>
      <c r="Q27" s="127"/>
      <c r="R27" s="127"/>
      <c r="AO27" s="143"/>
      <c r="AP27" s="136"/>
    </row>
    <row r="28" spans="1:42" ht="15.6" customHeight="1">
      <c r="A28" s="134"/>
      <c r="B28" s="43"/>
      <c r="C28" s="145"/>
      <c r="D28" s="127" t="s">
        <v>195</v>
      </c>
      <c r="E28" s="127"/>
      <c r="F28" s="127"/>
      <c r="G28" s="127"/>
      <c r="H28" s="127"/>
      <c r="I28" s="422"/>
      <c r="J28" s="423"/>
      <c r="K28" s="423"/>
      <c r="L28" s="423"/>
      <c r="M28" s="423"/>
      <c r="N28" s="423"/>
      <c r="O28" s="423"/>
      <c r="P28" s="423"/>
      <c r="Q28" s="423"/>
      <c r="R28" s="423"/>
      <c r="S28" s="423"/>
      <c r="T28" s="423"/>
      <c r="U28" s="423"/>
      <c r="V28" s="423"/>
      <c r="W28" s="424"/>
      <c r="AA28" s="422"/>
      <c r="AB28" s="423"/>
      <c r="AC28" s="423"/>
      <c r="AD28" s="423"/>
      <c r="AE28" s="423"/>
      <c r="AF28" s="423"/>
      <c r="AG28" s="423"/>
      <c r="AH28" s="423"/>
      <c r="AI28" s="423"/>
      <c r="AJ28" s="423"/>
      <c r="AK28" s="423"/>
      <c r="AL28" s="423"/>
      <c r="AM28" s="423"/>
      <c r="AN28" s="424"/>
      <c r="AO28" s="143"/>
      <c r="AP28" s="136"/>
    </row>
    <row r="29" spans="1:42" ht="3.4" customHeight="1" thickBot="1">
      <c r="A29" s="134"/>
      <c r="B29" s="43"/>
      <c r="C29" s="146"/>
      <c r="D29" s="147"/>
      <c r="E29" s="147"/>
      <c r="F29" s="147"/>
      <c r="G29" s="147"/>
      <c r="H29" s="147"/>
      <c r="I29" s="147"/>
      <c r="J29" s="147"/>
      <c r="K29" s="147"/>
      <c r="L29" s="148"/>
      <c r="M29" s="148"/>
      <c r="N29" s="148"/>
      <c r="O29" s="149"/>
      <c r="P29" s="149"/>
      <c r="Q29" s="149"/>
      <c r="R29" s="149"/>
      <c r="S29" s="150"/>
      <c r="T29" s="150"/>
      <c r="AD29" s="151"/>
      <c r="AE29" s="151"/>
      <c r="AF29" s="151"/>
      <c r="AG29" s="151"/>
      <c r="AH29" s="151"/>
      <c r="AI29" s="151"/>
      <c r="AJ29" s="151"/>
      <c r="AK29" s="151"/>
      <c r="AL29" s="149"/>
      <c r="AM29" s="149"/>
      <c r="AN29" s="149"/>
      <c r="AO29" s="143"/>
      <c r="AP29" s="136"/>
    </row>
    <row r="30" spans="1:42" ht="13.15" customHeight="1">
      <c r="A30" s="134"/>
      <c r="B30" s="43"/>
      <c r="C30" s="145"/>
      <c r="D30" s="425" t="s">
        <v>197</v>
      </c>
      <c r="E30" s="425"/>
      <c r="F30" s="425"/>
      <c r="G30" s="425"/>
      <c r="H30" s="127"/>
      <c r="I30" s="257"/>
      <c r="J30" s="258"/>
      <c r="K30" s="258"/>
      <c r="L30" s="258"/>
      <c r="M30" s="258"/>
      <c r="N30" s="258"/>
      <c r="O30" s="258"/>
      <c r="P30" s="258"/>
      <c r="Q30" s="258"/>
      <c r="R30" s="258"/>
      <c r="S30" s="258"/>
      <c r="T30" s="258"/>
      <c r="U30" s="258"/>
      <c r="V30" s="258"/>
      <c r="W30" s="259"/>
      <c r="AA30" s="257"/>
      <c r="AB30" s="258"/>
      <c r="AC30" s="258"/>
      <c r="AD30" s="258"/>
      <c r="AE30" s="258"/>
      <c r="AF30" s="258"/>
      <c r="AG30" s="258"/>
      <c r="AH30" s="258"/>
      <c r="AI30" s="258"/>
      <c r="AJ30" s="258"/>
      <c r="AK30" s="258"/>
      <c r="AL30" s="258"/>
      <c r="AM30" s="258"/>
      <c r="AN30" s="259"/>
      <c r="AO30" s="143"/>
      <c r="AP30" s="136"/>
    </row>
    <row r="31" spans="1:42" ht="15" thickBot="1">
      <c r="A31" s="134"/>
      <c r="B31" s="43"/>
      <c r="C31" s="145"/>
      <c r="D31" s="425"/>
      <c r="E31" s="425"/>
      <c r="F31" s="425"/>
      <c r="G31" s="425"/>
      <c r="H31" s="127"/>
      <c r="I31" s="260"/>
      <c r="J31" s="261"/>
      <c r="K31" s="261"/>
      <c r="L31" s="261"/>
      <c r="M31" s="261"/>
      <c r="N31" s="261"/>
      <c r="O31" s="261"/>
      <c r="P31" s="261"/>
      <c r="Q31" s="261"/>
      <c r="R31" s="261"/>
      <c r="S31" s="261"/>
      <c r="T31" s="261"/>
      <c r="U31" s="261"/>
      <c r="V31" s="261"/>
      <c r="W31" s="262"/>
      <c r="AA31" s="260"/>
      <c r="AB31" s="261"/>
      <c r="AC31" s="261"/>
      <c r="AD31" s="261"/>
      <c r="AE31" s="261"/>
      <c r="AF31" s="261"/>
      <c r="AG31" s="261"/>
      <c r="AH31" s="261"/>
      <c r="AI31" s="261"/>
      <c r="AJ31" s="261"/>
      <c r="AK31" s="261"/>
      <c r="AL31" s="261"/>
      <c r="AM31" s="261"/>
      <c r="AN31" s="262"/>
      <c r="AO31" s="143"/>
      <c r="AP31" s="136"/>
    </row>
    <row r="32" spans="1:42" ht="14.25">
      <c r="A32" s="134"/>
      <c r="B32" s="43"/>
      <c r="C32" s="426" t="s">
        <v>504</v>
      </c>
      <c r="D32" s="427"/>
      <c r="E32" s="427"/>
      <c r="F32" s="427"/>
      <c r="G32" s="427"/>
      <c r="H32" s="427"/>
      <c r="I32" s="427"/>
      <c r="J32" s="427"/>
      <c r="K32" s="427"/>
      <c r="L32" s="427"/>
      <c r="M32" s="427"/>
      <c r="N32" s="427"/>
      <c r="O32" s="427"/>
      <c r="P32" s="427"/>
      <c r="Q32" s="427"/>
      <c r="R32" s="427"/>
      <c r="S32" s="427"/>
      <c r="T32" s="427"/>
      <c r="U32" s="427"/>
      <c r="V32" s="427"/>
      <c r="W32" s="427"/>
      <c r="X32" s="427"/>
      <c r="Y32" s="427"/>
      <c r="Z32" s="427"/>
      <c r="AA32" s="427"/>
      <c r="AB32" s="427"/>
      <c r="AC32" s="427"/>
      <c r="AD32" s="427"/>
      <c r="AE32" s="250" t="s">
        <v>1800</v>
      </c>
      <c r="AF32" s="248"/>
      <c r="AG32" s="248"/>
      <c r="AH32" s="248"/>
      <c r="AI32" s="248"/>
      <c r="AJ32" s="248"/>
      <c r="AK32" s="248"/>
      <c r="AL32" s="248"/>
      <c r="AM32" s="248"/>
      <c r="AN32" s="248"/>
      <c r="AO32" s="249"/>
      <c r="AP32" s="136"/>
    </row>
    <row r="33" spans="1:42" ht="14.25">
      <c r="A33" s="134"/>
      <c r="B33" s="43"/>
      <c r="C33" s="403" t="s">
        <v>422</v>
      </c>
      <c r="D33" s="404"/>
      <c r="E33" s="404"/>
      <c r="F33" s="404"/>
      <c r="G33" s="404"/>
      <c r="H33" s="404"/>
      <c r="I33" s="404"/>
      <c r="J33" s="404"/>
      <c r="K33" s="404"/>
      <c r="L33" s="404"/>
      <c r="M33" s="404"/>
      <c r="N33" s="404"/>
      <c r="O33" s="404"/>
      <c r="P33" s="404"/>
      <c r="Q33" s="404"/>
      <c r="R33" s="404"/>
      <c r="S33" s="404"/>
      <c r="T33" s="404"/>
      <c r="U33" s="404"/>
      <c r="V33" s="404"/>
      <c r="W33" s="404"/>
      <c r="X33" s="404"/>
      <c r="Y33" s="404"/>
      <c r="Z33" s="404"/>
      <c r="AA33" s="404"/>
      <c r="AB33" s="404"/>
      <c r="AC33" s="404"/>
      <c r="AD33" s="404"/>
      <c r="AE33" s="404"/>
      <c r="AF33" s="404"/>
      <c r="AG33" s="404"/>
      <c r="AH33" s="404"/>
      <c r="AI33" s="404"/>
      <c r="AJ33" s="404"/>
      <c r="AK33" s="404"/>
      <c r="AL33" s="404"/>
      <c r="AM33" s="404"/>
      <c r="AN33" s="404"/>
      <c r="AO33" s="405"/>
      <c r="AP33" s="136"/>
    </row>
    <row r="34" spans="1:42" ht="6.4" customHeight="1">
      <c r="A34" s="134"/>
      <c r="B34" s="43"/>
      <c r="C34" s="43"/>
      <c r="D34" s="43"/>
      <c r="E34" s="43"/>
      <c r="F34" s="43"/>
      <c r="G34" s="43"/>
      <c r="H34" s="43"/>
      <c r="I34" s="43"/>
      <c r="J34" s="43"/>
      <c r="K34" s="43"/>
      <c r="L34" s="43"/>
      <c r="M34" s="43"/>
      <c r="N34" s="43"/>
      <c r="O34" s="43"/>
      <c r="P34" s="43"/>
      <c r="Q34" s="43"/>
      <c r="R34" s="43"/>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6"/>
    </row>
    <row r="35" spans="1:42" ht="13.15" customHeight="1">
      <c r="A35" s="134"/>
      <c r="B35" s="43"/>
      <c r="C35" s="375" t="s">
        <v>348</v>
      </c>
      <c r="D35" s="376"/>
      <c r="E35" s="376"/>
      <c r="F35" s="376"/>
      <c r="G35" s="376"/>
      <c r="H35" s="376"/>
      <c r="I35" s="376"/>
      <c r="J35" s="376"/>
      <c r="K35" s="376"/>
      <c r="L35" s="376"/>
      <c r="M35" s="376"/>
      <c r="N35" s="376"/>
      <c r="O35" s="376"/>
      <c r="P35" s="376"/>
      <c r="Q35" s="377"/>
      <c r="R35" s="135"/>
      <c r="S35" s="135"/>
      <c r="T35" s="135"/>
      <c r="U35" s="135"/>
      <c r="V35" s="135"/>
      <c r="W35" s="135"/>
      <c r="X35" s="135"/>
      <c r="Y35" s="375" t="s">
        <v>349</v>
      </c>
      <c r="Z35" s="376"/>
      <c r="AA35" s="376"/>
      <c r="AB35" s="376"/>
      <c r="AC35" s="376"/>
      <c r="AD35" s="376"/>
      <c r="AE35" s="376"/>
      <c r="AF35" s="376"/>
      <c r="AG35" s="376"/>
      <c r="AH35" s="376"/>
      <c r="AI35" s="376"/>
      <c r="AJ35" s="376"/>
      <c r="AK35" s="376"/>
      <c r="AL35" s="376"/>
      <c r="AM35" s="376"/>
      <c r="AN35" s="376"/>
      <c r="AO35" s="377"/>
      <c r="AP35" s="136"/>
    </row>
    <row r="36" spans="1:42" ht="7.15" customHeight="1">
      <c r="A36" s="134"/>
      <c r="B36" s="43"/>
      <c r="C36" s="125"/>
      <c r="D36" s="127"/>
      <c r="E36" s="127"/>
      <c r="F36" s="127"/>
      <c r="G36" s="127"/>
      <c r="H36" s="127"/>
      <c r="I36" s="127"/>
      <c r="J36" s="127"/>
      <c r="K36" s="127"/>
      <c r="L36" s="152"/>
      <c r="M36" s="152"/>
      <c r="N36" s="152"/>
      <c r="O36" s="152"/>
      <c r="Q36" s="143"/>
      <c r="R36" s="135"/>
      <c r="S36" s="135"/>
      <c r="T36" s="135"/>
      <c r="U36" s="135"/>
      <c r="V36" s="135"/>
      <c r="W36" s="135"/>
      <c r="X36" s="135"/>
      <c r="Y36" s="141"/>
      <c r="AJ36" s="152"/>
      <c r="AK36" s="152"/>
      <c r="AL36" s="152"/>
      <c r="AM36" s="152"/>
      <c r="AO36" s="143"/>
      <c r="AP36" s="136"/>
    </row>
    <row r="37" spans="1:42" ht="13.15" customHeight="1">
      <c r="A37" s="134"/>
      <c r="B37" s="43"/>
      <c r="C37" s="153"/>
      <c r="D37" s="154" t="s">
        <v>329</v>
      </c>
      <c r="E37" s="155"/>
      <c r="F37" s="155"/>
      <c r="G37" s="155"/>
      <c r="H37" s="155"/>
      <c r="J37" s="156"/>
      <c r="M37" s="300"/>
      <c r="N37" s="301"/>
      <c r="O37" s="301"/>
      <c r="P37" s="302"/>
      <c r="Q37" s="143"/>
      <c r="R37" s="135"/>
      <c r="S37" s="135"/>
      <c r="T37" s="135"/>
      <c r="U37" s="135"/>
      <c r="V37" s="135"/>
      <c r="W37" s="135"/>
      <c r="X37" s="135"/>
      <c r="Y37" s="428" t="s">
        <v>361</v>
      </c>
      <c r="Z37" s="429"/>
      <c r="AA37" s="429"/>
      <c r="AB37" s="429"/>
      <c r="AC37" s="429"/>
      <c r="AD37" s="429"/>
      <c r="AE37" s="429"/>
      <c r="AF37" s="429"/>
      <c r="AG37" s="429"/>
      <c r="AH37" s="429"/>
      <c r="AI37" s="429"/>
      <c r="AJ37" s="429"/>
      <c r="AK37" s="429"/>
      <c r="AL37" s="429"/>
      <c r="AN37" s="157"/>
      <c r="AO37" s="143"/>
      <c r="AP37" s="136"/>
    </row>
    <row r="38" spans="1:42" ht="4.9000000000000004" customHeight="1">
      <c r="A38" s="134"/>
      <c r="B38" s="43"/>
      <c r="C38" s="153"/>
      <c r="D38" s="155"/>
      <c r="E38" s="155"/>
      <c r="F38" s="155"/>
      <c r="G38" s="155"/>
      <c r="H38" s="155"/>
      <c r="I38" s="156"/>
      <c r="J38" s="156"/>
      <c r="K38" s="156"/>
      <c r="L38" s="156"/>
      <c r="M38" s="156"/>
      <c r="N38" s="152"/>
      <c r="O38" s="152"/>
      <c r="P38" s="158"/>
      <c r="Q38" s="143"/>
      <c r="R38" s="135"/>
      <c r="S38" s="135"/>
      <c r="T38" s="135"/>
      <c r="U38" s="135"/>
      <c r="V38" s="135"/>
      <c r="W38" s="135"/>
      <c r="X38" s="135"/>
      <c r="Y38" s="428"/>
      <c r="Z38" s="429"/>
      <c r="AA38" s="429"/>
      <c r="AB38" s="429"/>
      <c r="AC38" s="429"/>
      <c r="AD38" s="429"/>
      <c r="AE38" s="429"/>
      <c r="AF38" s="429"/>
      <c r="AG38" s="429"/>
      <c r="AH38" s="429"/>
      <c r="AI38" s="429"/>
      <c r="AJ38" s="429"/>
      <c r="AK38" s="429"/>
      <c r="AL38" s="429"/>
      <c r="AM38" s="159"/>
      <c r="AO38" s="143"/>
      <c r="AP38" s="136"/>
    </row>
    <row r="39" spans="1:42" ht="14.25">
      <c r="A39" s="134"/>
      <c r="B39" s="43"/>
      <c r="C39" s="141"/>
      <c r="D39" s="154" t="s">
        <v>351</v>
      </c>
      <c r="F39" s="160"/>
      <c r="J39" s="158"/>
      <c r="K39" s="158"/>
      <c r="L39" s="158"/>
      <c r="M39" s="303"/>
      <c r="N39" s="304"/>
      <c r="O39" s="304"/>
      <c r="P39" s="305"/>
      <c r="Q39" s="143"/>
      <c r="R39" s="135"/>
      <c r="S39" s="135"/>
      <c r="T39" s="135"/>
      <c r="U39" s="135"/>
      <c r="V39" s="135"/>
      <c r="W39" s="135"/>
      <c r="X39" s="135"/>
      <c r="Y39" s="428"/>
      <c r="Z39" s="429"/>
      <c r="AA39" s="429"/>
      <c r="AB39" s="429"/>
      <c r="AC39" s="429"/>
      <c r="AD39" s="429"/>
      <c r="AE39" s="429"/>
      <c r="AF39" s="429"/>
      <c r="AG39" s="429"/>
      <c r="AH39" s="429"/>
      <c r="AI39" s="429"/>
      <c r="AJ39" s="429"/>
      <c r="AK39" s="429"/>
      <c r="AL39" s="429"/>
      <c r="AM39" s="159"/>
      <c r="AN39" s="156"/>
      <c r="AO39" s="143"/>
      <c r="AP39" s="136"/>
    </row>
    <row r="40" spans="1:42" ht="13.15" customHeight="1">
      <c r="A40" s="134"/>
      <c r="B40" s="43"/>
      <c r="C40" s="153"/>
      <c r="N40" s="152"/>
      <c r="O40" s="152"/>
      <c r="P40" s="158"/>
      <c r="Q40" s="143"/>
      <c r="R40" s="135"/>
      <c r="S40" s="135"/>
      <c r="T40" s="135"/>
      <c r="U40" s="135"/>
      <c r="V40" s="135"/>
      <c r="W40" s="135"/>
      <c r="X40" s="135"/>
      <c r="Y40" s="161" t="s">
        <v>350</v>
      </c>
      <c r="AN40" s="157"/>
      <c r="AO40" s="143"/>
      <c r="AP40" s="136"/>
    </row>
    <row r="41" spans="1:42" ht="3.4" customHeight="1">
      <c r="A41" s="134"/>
      <c r="B41" s="43"/>
      <c r="C41" s="162"/>
      <c r="D41" s="163"/>
      <c r="E41" s="163"/>
      <c r="F41" s="163"/>
      <c r="G41" s="163"/>
      <c r="H41" s="163"/>
      <c r="I41" s="164"/>
      <c r="J41" s="164"/>
      <c r="K41" s="165"/>
      <c r="L41" s="165"/>
      <c r="M41" s="166"/>
      <c r="N41" s="166"/>
      <c r="O41" s="166"/>
      <c r="P41" s="122"/>
      <c r="Q41" s="167"/>
      <c r="R41" s="135"/>
      <c r="S41" s="135"/>
      <c r="T41" s="135"/>
      <c r="U41" s="135"/>
      <c r="V41" s="135"/>
      <c r="W41" s="135"/>
      <c r="X41" s="135"/>
      <c r="Y41" s="168"/>
      <c r="Z41" s="122"/>
      <c r="AA41" s="122"/>
      <c r="AB41" s="122"/>
      <c r="AC41" s="122"/>
      <c r="AD41" s="122"/>
      <c r="AE41" s="122"/>
      <c r="AF41" s="122"/>
      <c r="AG41" s="122"/>
      <c r="AH41" s="122"/>
      <c r="AI41" s="122"/>
      <c r="AJ41" s="166"/>
      <c r="AK41" s="166"/>
      <c r="AL41" s="166"/>
      <c r="AM41" s="166"/>
      <c r="AN41" s="122"/>
      <c r="AO41" s="167"/>
      <c r="AP41" s="136"/>
    </row>
    <row r="42" spans="1:42" ht="4.9000000000000004" customHeight="1">
      <c r="A42" s="134"/>
      <c r="B42" s="43"/>
      <c r="C42" s="43"/>
      <c r="D42" s="43"/>
      <c r="E42" s="43"/>
      <c r="F42" s="43"/>
      <c r="G42" s="43"/>
      <c r="H42" s="43"/>
      <c r="I42" s="43"/>
      <c r="J42" s="43"/>
      <c r="K42" s="43"/>
      <c r="L42" s="43"/>
      <c r="M42" s="43"/>
      <c r="N42" s="43"/>
      <c r="O42" s="43"/>
      <c r="P42" s="43"/>
      <c r="Q42" s="43"/>
      <c r="R42" s="43"/>
      <c r="S42" s="135"/>
      <c r="T42" s="135"/>
      <c r="U42" s="135"/>
      <c r="V42" s="135"/>
      <c r="W42" s="135"/>
      <c r="X42" s="135"/>
      <c r="Y42" s="135"/>
      <c r="Z42" s="135"/>
      <c r="AA42" s="135"/>
      <c r="AB42" s="135"/>
      <c r="AC42" s="135"/>
      <c r="AD42" s="135"/>
      <c r="AE42" s="135"/>
      <c r="AF42" s="135"/>
      <c r="AG42" s="135"/>
      <c r="AH42" s="135"/>
      <c r="AI42" s="135"/>
      <c r="AJ42" s="135"/>
      <c r="AK42" s="135"/>
      <c r="AL42" s="135"/>
      <c r="AM42" s="135"/>
      <c r="AN42" s="135"/>
      <c r="AO42" s="135"/>
      <c r="AP42" s="136"/>
    </row>
    <row r="43" spans="1:42" s="109" customFormat="1" ht="16.899999999999999" customHeight="1">
      <c r="A43" s="169"/>
      <c r="B43" s="105"/>
      <c r="C43" s="44" t="s">
        <v>293</v>
      </c>
      <c r="D43" s="44"/>
      <c r="E43" s="44"/>
      <c r="F43" s="44"/>
      <c r="G43" s="44"/>
      <c r="H43" s="44"/>
      <c r="I43" s="89"/>
      <c r="J43" s="90"/>
      <c r="K43" s="90"/>
      <c r="L43" s="90"/>
      <c r="M43" s="90"/>
      <c r="N43" s="90"/>
      <c r="O43" s="90"/>
      <c r="P43" s="90"/>
      <c r="Q43" s="90"/>
      <c r="R43" s="90"/>
      <c r="S43" s="90"/>
      <c r="T43" s="90"/>
      <c r="U43" s="90"/>
      <c r="V43" s="90"/>
      <c r="W43" s="90"/>
      <c r="X43" s="90"/>
      <c r="Y43" s="90"/>
      <c r="Z43" s="90"/>
      <c r="AA43" s="90"/>
      <c r="AB43" s="90"/>
      <c r="AC43" s="91"/>
      <c r="AD43" s="170" t="s">
        <v>1</v>
      </c>
      <c r="AE43" s="105"/>
      <c r="AF43" s="105"/>
      <c r="AG43" s="430"/>
      <c r="AH43" s="431"/>
      <c r="AI43" s="431"/>
      <c r="AJ43" s="431"/>
      <c r="AK43" s="431"/>
      <c r="AL43" s="431"/>
      <c r="AM43" s="431"/>
      <c r="AN43" s="431"/>
      <c r="AO43" s="432"/>
      <c r="AP43" s="108"/>
    </row>
    <row r="44" spans="1:42" ht="3.75" customHeight="1">
      <c r="A44" s="171"/>
      <c r="B44" s="172"/>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3"/>
      <c r="AG44" s="173"/>
      <c r="AH44" s="135"/>
      <c r="AI44" s="173"/>
      <c r="AJ44" s="173"/>
      <c r="AK44" s="173"/>
      <c r="AL44" s="173"/>
      <c r="AM44" s="173"/>
      <c r="AN44" s="173"/>
      <c r="AO44" s="173"/>
      <c r="AP44" s="136"/>
    </row>
    <row r="45" spans="1:42" ht="5.25" customHeight="1">
      <c r="A45" s="134"/>
      <c r="B45" s="174"/>
      <c r="C45" s="174"/>
      <c r="D45" s="174"/>
      <c r="E45" s="174"/>
      <c r="F45" s="174"/>
      <c r="G45" s="174"/>
      <c r="H45" s="41"/>
      <c r="I45" s="42"/>
      <c r="J45" s="42"/>
      <c r="K45" s="42"/>
      <c r="L45" s="42"/>
      <c r="M45" s="43"/>
      <c r="N45" s="175"/>
      <c r="O45" s="175"/>
      <c r="P45" s="175"/>
      <c r="Q45" s="175"/>
      <c r="R45" s="175"/>
      <c r="S45" s="175"/>
      <c r="T45" s="175"/>
      <c r="U45" s="175"/>
      <c r="V45" s="175"/>
      <c r="W45" s="175"/>
      <c r="X45" s="175"/>
      <c r="Y45" s="175"/>
      <c r="Z45" s="175"/>
      <c r="AA45" s="175"/>
      <c r="AB45" s="175"/>
      <c r="AC45" s="175"/>
      <c r="AD45" s="175"/>
      <c r="AE45" s="172"/>
      <c r="AF45" s="44"/>
      <c r="AG45" s="44"/>
      <c r="AH45" s="44"/>
      <c r="AI45" s="44"/>
      <c r="AJ45" s="43"/>
      <c r="AK45" s="43"/>
      <c r="AL45" s="44"/>
      <c r="AM45" s="44"/>
      <c r="AN45" s="172"/>
      <c r="AO45" s="172"/>
      <c r="AP45" s="136"/>
    </row>
    <row r="46" spans="1:42" ht="14.25" thickBot="1">
      <c r="A46" s="176"/>
      <c r="B46" s="263" t="s">
        <v>360</v>
      </c>
      <c r="C46" s="263"/>
      <c r="D46" s="263"/>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177"/>
    </row>
    <row r="47" spans="1:42" ht="5.25" customHeight="1" thickTop="1">
      <c r="A47" s="134"/>
      <c r="B47" s="178"/>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36"/>
    </row>
    <row r="48" spans="1:42">
      <c r="A48" s="134"/>
      <c r="B48" s="307" t="s">
        <v>1627</v>
      </c>
      <c r="C48" s="308"/>
      <c r="D48" s="308"/>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c r="AC48" s="308"/>
      <c r="AD48" s="308"/>
      <c r="AE48" s="308"/>
      <c r="AF48" s="308"/>
      <c r="AG48" s="308"/>
      <c r="AH48" s="308"/>
      <c r="AI48" s="308"/>
      <c r="AJ48" s="308"/>
      <c r="AK48" s="308"/>
      <c r="AL48" s="308"/>
      <c r="AM48" s="308"/>
      <c r="AN48" s="308"/>
      <c r="AO48" s="309"/>
      <c r="AP48" s="136"/>
    </row>
    <row r="49" spans="1:42" ht="3" customHeight="1">
      <c r="A49" s="134"/>
      <c r="B49" s="306"/>
      <c r="C49" s="306"/>
      <c r="D49" s="306"/>
      <c r="E49" s="306"/>
      <c r="F49" s="306"/>
      <c r="G49" s="306"/>
      <c r="H49" s="306"/>
      <c r="I49" s="306"/>
      <c r="J49" s="306"/>
      <c r="K49" s="306"/>
      <c r="L49" s="306"/>
      <c r="M49" s="306"/>
      <c r="N49" s="306"/>
      <c r="O49" s="306"/>
      <c r="P49" s="306"/>
      <c r="Q49" s="306"/>
      <c r="R49" s="306"/>
      <c r="S49" s="306"/>
      <c r="T49" s="306"/>
      <c r="U49" s="306"/>
      <c r="V49" s="306"/>
      <c r="W49" s="306"/>
      <c r="X49" s="306"/>
      <c r="Y49" s="306"/>
      <c r="Z49" s="306"/>
      <c r="AA49" s="306"/>
      <c r="AB49" s="306"/>
      <c r="AC49" s="88"/>
      <c r="AD49" s="43"/>
      <c r="AE49" s="43"/>
      <c r="AF49" s="43"/>
      <c r="AG49" s="306"/>
      <c r="AH49" s="306"/>
      <c r="AI49" s="306"/>
      <c r="AJ49" s="306"/>
      <c r="AK49" s="306"/>
      <c r="AL49" s="306"/>
      <c r="AM49" s="306"/>
      <c r="AN49" s="306"/>
      <c r="AO49" s="88"/>
      <c r="AP49" s="136"/>
    </row>
    <row r="50" spans="1:42" ht="14.25">
      <c r="A50" s="134"/>
      <c r="B50" s="449" t="s">
        <v>365</v>
      </c>
      <c r="C50" s="449"/>
      <c r="D50" s="449"/>
      <c r="E50" s="449"/>
      <c r="F50" s="449"/>
      <c r="G50" s="449"/>
      <c r="H50" s="449"/>
      <c r="I50" s="449"/>
      <c r="J50" s="449"/>
      <c r="K50" s="449"/>
      <c r="L50" s="449"/>
      <c r="M50" s="449"/>
      <c r="N50" s="43"/>
      <c r="O50" s="43"/>
      <c r="P50" s="43"/>
      <c r="Q50" s="43"/>
      <c r="R50" s="43"/>
      <c r="S50" s="43"/>
      <c r="T50" s="43"/>
      <c r="U50" s="43"/>
      <c r="V50" s="43"/>
      <c r="W50" s="43"/>
      <c r="X50" s="43"/>
      <c r="Y50" s="43"/>
      <c r="Z50" s="43"/>
      <c r="AA50" s="43"/>
      <c r="AB50" s="43"/>
      <c r="AC50" s="88"/>
      <c r="AD50" s="43"/>
      <c r="AE50" s="43"/>
      <c r="AF50" s="43"/>
      <c r="AG50" s="43"/>
      <c r="AH50" s="43"/>
      <c r="AI50" s="43"/>
      <c r="AJ50" s="43"/>
      <c r="AK50" s="43"/>
      <c r="AL50" s="43"/>
      <c r="AM50" s="43"/>
      <c r="AN50" s="43"/>
      <c r="AO50" s="43"/>
      <c r="AP50" s="136"/>
    </row>
    <row r="51" spans="1:42" ht="14.25">
      <c r="A51" s="134"/>
      <c r="B51" s="43" t="s">
        <v>192</v>
      </c>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88"/>
      <c r="AD51" s="43"/>
      <c r="AE51" s="43"/>
      <c r="AF51" s="43"/>
      <c r="AG51" s="43"/>
      <c r="AH51" s="43"/>
      <c r="AI51" s="43"/>
      <c r="AJ51" s="43"/>
      <c r="AK51" s="43"/>
      <c r="AL51" s="43"/>
      <c r="AM51" s="43"/>
      <c r="AN51" s="43"/>
      <c r="AO51" s="43"/>
      <c r="AP51" s="136"/>
    </row>
    <row r="52" spans="1:42" ht="18.399999999999999" customHeight="1">
      <c r="A52" s="134"/>
      <c r="B52" s="437"/>
      <c r="C52" s="438"/>
      <c r="D52" s="438"/>
      <c r="E52" s="438"/>
      <c r="F52" s="438"/>
      <c r="G52" s="438"/>
      <c r="H52" s="438"/>
      <c r="I52" s="438"/>
      <c r="J52" s="438"/>
      <c r="K52" s="438"/>
      <c r="L52" s="438"/>
      <c r="M52" s="438"/>
      <c r="N52" s="438"/>
      <c r="O52" s="438"/>
      <c r="P52" s="438"/>
      <c r="Q52" s="438"/>
      <c r="R52" s="438"/>
      <c r="S52" s="438"/>
      <c r="T52" s="438"/>
      <c r="U52" s="438"/>
      <c r="V52" s="438"/>
      <c r="W52" s="438"/>
      <c r="X52" s="438"/>
      <c r="Y52" s="438"/>
      <c r="Z52" s="438"/>
      <c r="AA52" s="438"/>
      <c r="AB52" s="438"/>
      <c r="AC52" s="438"/>
      <c r="AD52" s="438"/>
      <c r="AE52" s="438"/>
      <c r="AF52" s="438"/>
      <c r="AG52" s="438"/>
      <c r="AH52" s="438"/>
      <c r="AI52" s="438"/>
      <c r="AJ52" s="438"/>
      <c r="AK52" s="438"/>
      <c r="AL52" s="438"/>
      <c r="AM52" s="438"/>
      <c r="AN52" s="438"/>
      <c r="AO52" s="439"/>
      <c r="AP52" s="136"/>
    </row>
    <row r="53" spans="1:42" ht="18.399999999999999" customHeight="1">
      <c r="A53" s="134"/>
      <c r="B53" s="440"/>
      <c r="C53" s="441"/>
      <c r="D53" s="441"/>
      <c r="E53" s="441"/>
      <c r="F53" s="441"/>
      <c r="G53" s="441"/>
      <c r="H53" s="441"/>
      <c r="I53" s="441"/>
      <c r="J53" s="441"/>
      <c r="K53" s="441"/>
      <c r="L53" s="441"/>
      <c r="M53" s="441"/>
      <c r="N53" s="441"/>
      <c r="O53" s="441"/>
      <c r="P53" s="441"/>
      <c r="Q53" s="441"/>
      <c r="R53" s="441"/>
      <c r="S53" s="441"/>
      <c r="T53" s="441"/>
      <c r="U53" s="441"/>
      <c r="V53" s="441"/>
      <c r="W53" s="441"/>
      <c r="X53" s="441"/>
      <c r="Y53" s="441"/>
      <c r="Z53" s="441"/>
      <c r="AA53" s="441"/>
      <c r="AB53" s="441"/>
      <c r="AC53" s="441"/>
      <c r="AD53" s="441"/>
      <c r="AE53" s="441"/>
      <c r="AF53" s="441"/>
      <c r="AG53" s="441"/>
      <c r="AH53" s="441"/>
      <c r="AI53" s="441"/>
      <c r="AJ53" s="441"/>
      <c r="AK53" s="441"/>
      <c r="AL53" s="441"/>
      <c r="AM53" s="441"/>
      <c r="AN53" s="441"/>
      <c r="AO53" s="442"/>
      <c r="AP53" s="136"/>
    </row>
    <row r="54" spans="1:42" ht="18.399999999999999" customHeight="1">
      <c r="A54" s="134"/>
      <c r="B54" s="443"/>
      <c r="C54" s="444"/>
      <c r="D54" s="444"/>
      <c r="E54" s="444"/>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5"/>
      <c r="AP54" s="136"/>
    </row>
    <row r="55" spans="1:42" ht="3" customHeight="1">
      <c r="A55" s="179"/>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180"/>
    </row>
    <row r="56" spans="1:42" ht="14.25">
      <c r="A56" s="134"/>
      <c r="B56" s="306" t="s">
        <v>0</v>
      </c>
      <c r="C56" s="306"/>
      <c r="D56" s="306"/>
      <c r="E56" s="306"/>
      <c r="F56" s="446"/>
      <c r="G56" s="447"/>
      <c r="H56" s="447"/>
      <c r="I56" s="447"/>
      <c r="J56" s="447"/>
      <c r="K56" s="447"/>
      <c r="L56" s="447"/>
      <c r="M56" s="447"/>
      <c r="N56" s="447"/>
      <c r="O56" s="447"/>
      <c r="P56" s="447"/>
      <c r="Q56" s="447"/>
      <c r="R56" s="447"/>
      <c r="S56" s="447"/>
      <c r="T56" s="447"/>
      <c r="U56" s="447"/>
      <c r="V56" s="447"/>
      <c r="W56" s="447"/>
      <c r="X56" s="447"/>
      <c r="Y56" s="447"/>
      <c r="Z56" s="447"/>
      <c r="AA56" s="447"/>
      <c r="AB56" s="448"/>
      <c r="AC56" s="88"/>
      <c r="AD56" s="43"/>
      <c r="AE56" s="43" t="s">
        <v>1</v>
      </c>
      <c r="AF56" s="43"/>
      <c r="AG56" s="415"/>
      <c r="AH56" s="416"/>
      <c r="AI56" s="416"/>
      <c r="AJ56" s="416"/>
      <c r="AK56" s="416"/>
      <c r="AL56" s="416"/>
      <c r="AM56" s="416"/>
      <c r="AN56" s="416"/>
      <c r="AO56" s="417"/>
      <c r="AP56" s="136"/>
    </row>
    <row r="57" spans="1:42" ht="6.75" customHeight="1">
      <c r="A57" s="134"/>
      <c r="B57" s="178"/>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78"/>
      <c r="AP57" s="136"/>
    </row>
    <row r="58" spans="1:42" ht="14.25" thickBot="1">
      <c r="A58" s="176"/>
      <c r="B58" s="263" t="s">
        <v>1801</v>
      </c>
      <c r="C58" s="263"/>
      <c r="D58" s="263"/>
      <c r="E58" s="263"/>
      <c r="F58" s="263"/>
      <c r="G58" s="263"/>
      <c r="H58" s="263"/>
      <c r="I58" s="263"/>
      <c r="J58" s="263"/>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263"/>
      <c r="AJ58" s="263"/>
      <c r="AK58" s="263"/>
      <c r="AL58" s="263"/>
      <c r="AM58" s="263"/>
      <c r="AN58" s="263"/>
      <c r="AO58" s="263"/>
      <c r="AP58" s="177"/>
    </row>
    <row r="59" spans="1:42" ht="6" customHeight="1" thickTop="1" thickBot="1">
      <c r="A59" s="181"/>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3"/>
    </row>
    <row r="60" spans="1:42" ht="13.5" customHeight="1" thickBot="1">
      <c r="A60" s="179"/>
      <c r="B60" s="172" t="s">
        <v>302</v>
      </c>
      <c r="C60" s="172"/>
      <c r="D60" s="172"/>
      <c r="E60" s="172"/>
      <c r="F60" s="172"/>
      <c r="G60" s="172"/>
      <c r="H60" s="172"/>
      <c r="I60" s="135"/>
      <c r="J60" s="43"/>
      <c r="K60" s="44"/>
      <c r="L60" s="267"/>
      <c r="M60" s="268"/>
      <c r="N60" s="268"/>
      <c r="O60" s="269"/>
      <c r="P60" s="44"/>
      <c r="Q60" s="267"/>
      <c r="R60" s="268"/>
      <c r="S60" s="268"/>
      <c r="T60" s="268"/>
      <c r="U60" s="269"/>
      <c r="V60" s="43"/>
      <c r="W60" s="267"/>
      <c r="X60" s="268"/>
      <c r="Y60" s="268"/>
      <c r="Z60" s="268"/>
      <c r="AA60" s="268"/>
      <c r="AB60" s="269"/>
      <c r="AC60" s="135"/>
      <c r="AD60" s="270" t="s">
        <v>299</v>
      </c>
      <c r="AE60" s="271"/>
      <c r="AF60" s="271"/>
      <c r="AG60" s="271"/>
      <c r="AH60" s="271"/>
      <c r="AI60" s="272"/>
      <c r="AJ60" s="135"/>
      <c r="AK60" s="288" t="s">
        <v>414</v>
      </c>
      <c r="AL60" s="289"/>
      <c r="AM60" s="289"/>
      <c r="AN60" s="290"/>
      <c r="AO60" s="135"/>
      <c r="AP60" s="180"/>
    </row>
    <row r="61" spans="1:42" ht="14.25">
      <c r="A61" s="179"/>
      <c r="B61" s="184" t="s">
        <v>363</v>
      </c>
      <c r="C61" s="135"/>
      <c r="D61" s="172"/>
      <c r="E61" s="172"/>
      <c r="F61" s="172"/>
      <c r="G61" s="172"/>
      <c r="H61" s="172"/>
      <c r="I61" s="135"/>
      <c r="J61" s="43"/>
      <c r="K61" s="44"/>
      <c r="L61" s="421" t="s">
        <v>345</v>
      </c>
      <c r="M61" s="421"/>
      <c r="N61" s="421"/>
      <c r="O61" s="421"/>
      <c r="P61" s="44"/>
      <c r="Q61" s="421" t="s">
        <v>346</v>
      </c>
      <c r="R61" s="421"/>
      <c r="S61" s="421"/>
      <c r="T61" s="421"/>
      <c r="U61" s="421"/>
      <c r="V61" s="44"/>
      <c r="W61" s="421" t="s">
        <v>347</v>
      </c>
      <c r="X61" s="421"/>
      <c r="Y61" s="421"/>
      <c r="Z61" s="421"/>
      <c r="AA61" s="421"/>
      <c r="AB61" s="421"/>
      <c r="AC61" s="44"/>
      <c r="AD61" s="44"/>
      <c r="AE61" s="44"/>
      <c r="AF61" s="44"/>
      <c r="AG61" s="44"/>
      <c r="AH61" s="44"/>
      <c r="AI61" s="44"/>
      <c r="AJ61" s="43"/>
      <c r="AK61" s="291"/>
      <c r="AL61" s="292"/>
      <c r="AM61" s="292"/>
      <c r="AN61" s="293"/>
      <c r="AO61" s="135"/>
      <c r="AP61" s="180"/>
    </row>
    <row r="62" spans="1:42" ht="5.25" customHeight="1" thickBot="1">
      <c r="A62" s="179"/>
      <c r="B62" s="185"/>
      <c r="C62" s="185"/>
      <c r="D62" s="185"/>
      <c r="E62" s="185"/>
      <c r="F62" s="185"/>
      <c r="G62" s="185"/>
      <c r="H62" s="185"/>
      <c r="I62" s="43"/>
      <c r="J62" s="43"/>
      <c r="K62" s="44"/>
      <c r="L62" s="44"/>
      <c r="M62" s="44"/>
      <c r="N62" s="44"/>
      <c r="O62" s="44"/>
      <c r="P62" s="44"/>
      <c r="Q62" s="44"/>
      <c r="R62" s="44"/>
      <c r="S62" s="88"/>
      <c r="T62" s="88"/>
      <c r="U62" s="88"/>
      <c r="V62" s="43"/>
      <c r="W62" s="43"/>
      <c r="X62" s="43"/>
      <c r="Y62" s="43"/>
      <c r="Z62" s="43"/>
      <c r="AA62" s="43"/>
      <c r="AB62" s="43"/>
      <c r="AC62" s="135"/>
      <c r="AD62" s="135"/>
      <c r="AE62" s="135"/>
      <c r="AF62" s="135"/>
      <c r="AG62" s="135"/>
      <c r="AH62" s="135"/>
      <c r="AI62" s="135"/>
      <c r="AJ62" s="135"/>
      <c r="AK62" s="294"/>
      <c r="AL62" s="295"/>
      <c r="AM62" s="295"/>
      <c r="AN62" s="296"/>
      <c r="AO62" s="135"/>
      <c r="AP62" s="180"/>
    </row>
    <row r="63" spans="1:42" ht="15" thickBot="1">
      <c r="A63" s="179"/>
      <c r="B63" s="135"/>
      <c r="C63" s="135"/>
      <c r="D63" s="135"/>
      <c r="E63" s="135"/>
      <c r="F63" s="135"/>
      <c r="G63" s="135"/>
      <c r="H63" s="135"/>
      <c r="I63" s="135"/>
      <c r="J63" s="135"/>
      <c r="K63" s="135"/>
      <c r="L63" s="273" t="s">
        <v>323</v>
      </c>
      <c r="M63" s="274"/>
      <c r="N63" s="274"/>
      <c r="O63" s="274"/>
      <c r="P63" s="274"/>
      <c r="Q63" s="274"/>
      <c r="R63" s="274"/>
      <c r="S63" s="274"/>
      <c r="T63" s="274"/>
      <c r="U63" s="274"/>
      <c r="V63" s="274"/>
      <c r="W63" s="274"/>
      <c r="X63" s="274"/>
      <c r="Y63" s="274"/>
      <c r="Z63" s="274"/>
      <c r="AA63" s="274"/>
      <c r="AB63" s="274"/>
      <c r="AC63" s="274"/>
      <c r="AD63" s="274"/>
      <c r="AE63" s="274"/>
      <c r="AF63" s="274"/>
      <c r="AG63" s="274"/>
      <c r="AH63" s="274"/>
      <c r="AI63" s="275"/>
      <c r="AJ63" s="135"/>
      <c r="AK63" s="285"/>
      <c r="AL63" s="286"/>
      <c r="AM63" s="286"/>
      <c r="AN63" s="287"/>
      <c r="AO63" s="135"/>
      <c r="AP63" s="180"/>
    </row>
    <row r="64" spans="1:42" ht="15" thickBot="1">
      <c r="A64" s="179"/>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44"/>
      <c r="AK64" s="44"/>
      <c r="AL64" s="135"/>
      <c r="AM64" s="135"/>
      <c r="AN64" s="135"/>
      <c r="AO64" s="135"/>
      <c r="AP64" s="180"/>
    </row>
    <row r="65" spans="1:42" ht="14.25">
      <c r="A65" s="179"/>
      <c r="B65" s="172" t="s">
        <v>4</v>
      </c>
      <c r="C65" s="185"/>
      <c r="D65" s="185"/>
      <c r="E65" s="185"/>
      <c r="F65" s="185"/>
      <c r="G65" s="185"/>
      <c r="H65" s="185"/>
      <c r="I65" s="43"/>
      <c r="J65" s="43"/>
      <c r="K65" s="44"/>
      <c r="L65" s="310" t="str">
        <f>IF($T$13="APSCUF",'Salary Calc'!$B$61,'Salary Calc'!$B$18)</f>
        <v/>
      </c>
      <c r="M65" s="311"/>
      <c r="N65" s="311"/>
      <c r="O65" s="312"/>
      <c r="P65" s="44"/>
      <c r="Q65" s="414" t="str">
        <f>IF($T$13="APSCUF",'Salary Calc'!$D$61,'Salary Calc'!$D$18)</f>
        <v/>
      </c>
      <c r="R65" s="414"/>
      <c r="S65" s="414"/>
      <c r="T65" s="414"/>
      <c r="U65" s="414"/>
      <c r="V65" s="43"/>
      <c r="W65" s="414" t="str">
        <f>IF($T$13="APSCUF",'Salary Calc'!$F$61,'Salary Calc'!$F$18)</f>
        <v/>
      </c>
      <c r="X65" s="414"/>
      <c r="Y65" s="414"/>
      <c r="Z65" s="414"/>
      <c r="AA65" s="414"/>
      <c r="AB65" s="414"/>
      <c r="AC65" s="135"/>
      <c r="AD65" s="414">
        <f>SUM(L65:AB65)</f>
        <v>0</v>
      </c>
      <c r="AE65" s="414"/>
      <c r="AF65" s="414"/>
      <c r="AG65" s="414"/>
      <c r="AH65" s="414"/>
      <c r="AI65" s="414"/>
      <c r="AJ65" s="135"/>
      <c r="AK65" s="276" t="s">
        <v>416</v>
      </c>
      <c r="AL65" s="277"/>
      <c r="AM65" s="277"/>
      <c r="AN65" s="278"/>
      <c r="AO65" s="135"/>
      <c r="AP65" s="180"/>
    </row>
    <row r="66" spans="1:42" ht="16.5" customHeight="1">
      <c r="A66" s="179"/>
      <c r="B66" s="172" t="s">
        <v>5</v>
      </c>
      <c r="C66" s="185"/>
      <c r="D66" s="185"/>
      <c r="E66" s="185"/>
      <c r="F66" s="185"/>
      <c r="G66" s="185"/>
      <c r="H66" s="185"/>
      <c r="I66" s="43"/>
      <c r="J66" s="43"/>
      <c r="K66" s="44"/>
      <c r="L66" s="310" t="str">
        <f>IF(OR(L65="",AK63=""),"",(0.0765+$L$69)*L65)</f>
        <v/>
      </c>
      <c r="M66" s="311"/>
      <c r="N66" s="311"/>
      <c r="O66" s="312"/>
      <c r="P66" s="135"/>
      <c r="Q66" s="414" t="str">
        <f>IF(OR(Q65="",AK63=""),"",(0.0765+$Q$69)*Q65)</f>
        <v/>
      </c>
      <c r="R66" s="414"/>
      <c r="S66" s="414"/>
      <c r="T66" s="414"/>
      <c r="U66" s="414"/>
      <c r="V66" s="135"/>
      <c r="W66" s="414" t="str">
        <f>IF(OR(W65="",AK63=""),"",(0.0765+$W$69)*W65)</f>
        <v/>
      </c>
      <c r="X66" s="414"/>
      <c r="Y66" s="414"/>
      <c r="Z66" s="414"/>
      <c r="AA66" s="414"/>
      <c r="AB66" s="414"/>
      <c r="AC66" s="135"/>
      <c r="AD66" s="414">
        <f>SUM(L66:AB66)</f>
        <v>0</v>
      </c>
      <c r="AE66" s="414"/>
      <c r="AF66" s="414"/>
      <c r="AG66" s="414"/>
      <c r="AH66" s="414"/>
      <c r="AI66" s="414"/>
      <c r="AJ66" s="135"/>
      <c r="AK66" s="279"/>
      <c r="AL66" s="280"/>
      <c r="AM66" s="280"/>
      <c r="AN66" s="281"/>
      <c r="AO66" s="135"/>
      <c r="AP66" s="180"/>
    </row>
    <row r="67" spans="1:42" ht="15" thickBot="1">
      <c r="A67" s="179"/>
      <c r="B67" s="186" t="s">
        <v>285</v>
      </c>
      <c r="C67" s="185"/>
      <c r="D67" s="185"/>
      <c r="E67" s="185"/>
      <c r="F67" s="185"/>
      <c r="G67" s="185"/>
      <c r="H67" s="185"/>
      <c r="I67" s="43"/>
      <c r="J67" s="43"/>
      <c r="K67" s="44"/>
      <c r="L67" s="433">
        <f>SUM(L65:O66)</f>
        <v>0</v>
      </c>
      <c r="M67" s="434"/>
      <c r="N67" s="434"/>
      <c r="O67" s="435"/>
      <c r="P67" s="44"/>
      <c r="Q67" s="436">
        <f>SUM(Q65:U66)</f>
        <v>0</v>
      </c>
      <c r="R67" s="436"/>
      <c r="S67" s="436"/>
      <c r="T67" s="436"/>
      <c r="U67" s="436"/>
      <c r="V67" s="43"/>
      <c r="W67" s="436">
        <f>SUM(W65:AB66)</f>
        <v>0</v>
      </c>
      <c r="X67" s="436"/>
      <c r="Y67" s="436"/>
      <c r="Z67" s="436"/>
      <c r="AA67" s="436"/>
      <c r="AB67" s="436"/>
      <c r="AC67" s="135"/>
      <c r="AD67" s="436">
        <f>SUM(AD65:AI66)</f>
        <v>0</v>
      </c>
      <c r="AE67" s="436"/>
      <c r="AF67" s="436"/>
      <c r="AG67" s="436"/>
      <c r="AH67" s="436"/>
      <c r="AI67" s="436"/>
      <c r="AJ67" s="135"/>
      <c r="AK67" s="282"/>
      <c r="AL67" s="283"/>
      <c r="AM67" s="283"/>
      <c r="AN67" s="284"/>
      <c r="AO67" s="135"/>
      <c r="AP67" s="180"/>
    </row>
    <row r="68" spans="1:42" ht="3.4" customHeight="1">
      <c r="A68" s="179"/>
      <c r="B68" s="88"/>
      <c r="C68" s="88"/>
      <c r="D68" s="88"/>
      <c r="E68" s="88"/>
      <c r="F68" s="88"/>
      <c r="G68" s="88"/>
      <c r="H68" s="88"/>
      <c r="I68" s="88"/>
      <c r="J68" s="88"/>
      <c r="K68" s="88"/>
      <c r="L68" s="88"/>
      <c r="M68" s="88"/>
      <c r="N68" s="88"/>
      <c r="O68" s="88"/>
      <c r="P68" s="88"/>
      <c r="Q68" s="88"/>
      <c r="R68" s="88"/>
      <c r="S68" s="88"/>
      <c r="T68" s="88"/>
      <c r="U68" s="88"/>
      <c r="V68" s="88"/>
      <c r="W68" s="88"/>
      <c r="X68" s="88"/>
      <c r="Y68" s="88"/>
      <c r="Z68" s="88"/>
      <c r="AA68" s="88"/>
      <c r="AB68" s="43"/>
      <c r="AC68" s="88"/>
      <c r="AD68" s="88"/>
      <c r="AE68" s="88"/>
      <c r="AF68" s="88"/>
      <c r="AG68" s="88"/>
      <c r="AH68" s="88"/>
      <c r="AI68" s="88"/>
      <c r="AJ68" s="88"/>
      <c r="AK68" s="88"/>
      <c r="AL68" s="88"/>
      <c r="AM68" s="88"/>
      <c r="AN68" s="88"/>
      <c r="AO68" s="88"/>
      <c r="AP68" s="180"/>
    </row>
    <row r="69" spans="1:42" ht="14.25" hidden="1">
      <c r="A69" s="179"/>
      <c r="B69" s="187" t="s">
        <v>415</v>
      </c>
      <c r="C69" s="88"/>
      <c r="D69" s="88"/>
      <c r="E69" s="88"/>
      <c r="F69" s="88"/>
      <c r="G69" s="88"/>
      <c r="H69" s="88"/>
      <c r="I69" s="88"/>
      <c r="J69" s="88"/>
      <c r="K69" s="88"/>
      <c r="L69" s="297" t="e">
        <f>VLOOKUP($AK$63,'Retirement Rates'!$A$26:B$28,2,FALSE)</f>
        <v>#N/A</v>
      </c>
      <c r="M69" s="298"/>
      <c r="N69" s="298"/>
      <c r="O69" s="299"/>
      <c r="P69" s="88"/>
      <c r="Q69" s="297" t="e">
        <f>VLOOKUP($AK$63,'Retirement Rates'!$A$26:C$28,3,FALSE)</f>
        <v>#N/A</v>
      </c>
      <c r="R69" s="298"/>
      <c r="S69" s="298"/>
      <c r="T69" s="298"/>
      <c r="U69" s="299"/>
      <c r="V69" s="88"/>
      <c r="W69" s="297" t="e">
        <f>VLOOKUP($AK$63,'Retirement Rates'!$A$26:D$28,4,FALSE)</f>
        <v>#N/A</v>
      </c>
      <c r="X69" s="298"/>
      <c r="Y69" s="298"/>
      <c r="Z69" s="298"/>
      <c r="AA69" s="298"/>
      <c r="AB69" s="299"/>
      <c r="AC69" s="88"/>
      <c r="AD69" s="88"/>
      <c r="AE69" s="88"/>
      <c r="AF69" s="88"/>
      <c r="AG69" s="88"/>
      <c r="AH69" s="88"/>
      <c r="AI69" s="88"/>
      <c r="AJ69" s="88"/>
      <c r="AK69" s="88"/>
      <c r="AL69" s="88"/>
      <c r="AM69" s="88"/>
      <c r="AN69" s="88"/>
      <c r="AO69" s="88"/>
      <c r="AP69" s="180"/>
    </row>
    <row r="70" spans="1:42" ht="8.25" hidden="1" customHeight="1">
      <c r="A70" s="179"/>
      <c r="B70" s="187"/>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180"/>
    </row>
    <row r="71" spans="1:42" ht="14.25">
      <c r="A71" s="179"/>
      <c r="B71" s="43" t="s">
        <v>262</v>
      </c>
      <c r="C71" s="172"/>
      <c r="D71" s="43"/>
      <c r="E71" s="43"/>
      <c r="F71" s="43"/>
      <c r="G71" s="43"/>
      <c r="H71" s="43"/>
      <c r="I71" s="43"/>
      <c r="J71" s="43"/>
      <c r="K71" s="135"/>
      <c r="L71" s="264"/>
      <c r="M71" s="265"/>
      <c r="N71" s="265"/>
      <c r="O71" s="265"/>
      <c r="P71" s="266"/>
      <c r="Q71" s="135"/>
      <c r="R71" s="135"/>
      <c r="S71" s="135"/>
      <c r="T71" s="43" t="s">
        <v>263</v>
      </c>
      <c r="U71" s="172"/>
      <c r="V71" s="172"/>
      <c r="W71" s="44"/>
      <c r="X71" s="172"/>
      <c r="Y71" s="44"/>
      <c r="Z71" s="44"/>
      <c r="AA71" s="172"/>
      <c r="AB71" s="43"/>
      <c r="AC71" s="135"/>
      <c r="AD71" s="264"/>
      <c r="AE71" s="265"/>
      <c r="AF71" s="265"/>
      <c r="AG71" s="265"/>
      <c r="AH71" s="265"/>
      <c r="AI71" s="266"/>
      <c r="AJ71" s="88"/>
      <c r="AK71" s="88"/>
      <c r="AL71" s="88"/>
      <c r="AM71" s="88"/>
      <c r="AN71" s="88"/>
      <c r="AO71" s="88"/>
      <c r="AP71" s="180"/>
    </row>
    <row r="72" spans="1:42" ht="14.25">
      <c r="A72" s="179"/>
      <c r="B72" s="327" t="s">
        <v>265</v>
      </c>
      <c r="C72" s="327"/>
      <c r="D72" s="327"/>
      <c r="E72" s="327"/>
      <c r="F72" s="327"/>
      <c r="G72" s="327"/>
      <c r="H72" s="327"/>
      <c r="I72" s="327"/>
      <c r="J72" s="135"/>
      <c r="K72" s="135"/>
      <c r="L72" s="135"/>
      <c r="M72" s="135"/>
      <c r="N72" s="135"/>
      <c r="O72" s="135"/>
      <c r="P72" s="135"/>
      <c r="Q72" s="135"/>
      <c r="R72" s="135"/>
      <c r="S72" s="135"/>
      <c r="T72" s="327" t="s">
        <v>264</v>
      </c>
      <c r="U72" s="327"/>
      <c r="V72" s="327"/>
      <c r="W72" s="327"/>
      <c r="X72" s="327"/>
      <c r="Y72" s="327"/>
      <c r="Z72" s="327"/>
      <c r="AA72" s="327"/>
      <c r="AB72" s="327"/>
      <c r="AC72" s="43"/>
      <c r="AD72" s="43"/>
      <c r="AE72" s="43"/>
      <c r="AF72" s="43"/>
      <c r="AG72" s="43"/>
      <c r="AH72" s="43"/>
      <c r="AI72" s="43"/>
      <c r="AJ72" s="88"/>
      <c r="AK72" s="88"/>
      <c r="AL72" s="88"/>
      <c r="AM72" s="88"/>
      <c r="AN72" s="88"/>
      <c r="AO72" s="88"/>
      <c r="AP72" s="180"/>
    </row>
    <row r="73" spans="1:42" ht="6" customHeight="1">
      <c r="A73" s="179"/>
      <c r="B73" s="88"/>
      <c r="C73" s="172"/>
      <c r="D73" s="172"/>
      <c r="E73" s="172"/>
      <c r="F73" s="172"/>
      <c r="G73" s="172"/>
      <c r="H73" s="172"/>
      <c r="I73" s="135"/>
      <c r="J73" s="135"/>
      <c r="K73" s="135"/>
      <c r="L73" s="135"/>
      <c r="M73" s="135"/>
      <c r="N73" s="135"/>
      <c r="O73" s="135"/>
      <c r="P73" s="135"/>
      <c r="Q73" s="135"/>
      <c r="R73" s="135"/>
      <c r="S73" s="135"/>
      <c r="T73" s="88"/>
      <c r="U73" s="44"/>
      <c r="V73" s="44"/>
      <c r="W73" s="44"/>
      <c r="X73" s="44"/>
      <c r="Y73" s="44"/>
      <c r="Z73" s="44"/>
      <c r="AA73" s="44"/>
      <c r="AB73" s="172"/>
      <c r="AC73" s="43"/>
      <c r="AD73" s="43"/>
      <c r="AE73" s="43"/>
      <c r="AF73" s="43"/>
      <c r="AG73" s="43"/>
      <c r="AH73" s="43"/>
      <c r="AI73" s="43"/>
      <c r="AJ73" s="88"/>
      <c r="AK73" s="88"/>
      <c r="AL73" s="88"/>
      <c r="AM73" s="88"/>
      <c r="AN73" s="88"/>
      <c r="AO73" s="88"/>
      <c r="AP73" s="180"/>
    </row>
    <row r="74" spans="1:42" ht="14.25">
      <c r="A74" s="179"/>
      <c r="B74" s="188" t="s">
        <v>364</v>
      </c>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43"/>
      <c r="AC74" s="88"/>
      <c r="AD74" s="88"/>
      <c r="AE74" s="88"/>
      <c r="AF74" s="88"/>
      <c r="AG74" s="88"/>
      <c r="AH74" s="88"/>
      <c r="AI74" s="88"/>
      <c r="AJ74" s="88"/>
      <c r="AK74" s="88"/>
      <c r="AL74" s="88"/>
      <c r="AM74" s="88"/>
      <c r="AN74" s="88"/>
      <c r="AO74" s="88"/>
      <c r="AP74" s="180"/>
    </row>
    <row r="75" spans="1:42" ht="16.899999999999999" customHeight="1">
      <c r="A75" s="179"/>
      <c r="B75" s="357"/>
      <c r="C75" s="358"/>
      <c r="D75" s="358"/>
      <c r="E75" s="358"/>
      <c r="F75" s="358"/>
      <c r="G75" s="358"/>
      <c r="H75" s="358"/>
      <c r="I75" s="358"/>
      <c r="J75" s="358"/>
      <c r="K75" s="358"/>
      <c r="L75" s="358"/>
      <c r="M75" s="358"/>
      <c r="N75" s="358"/>
      <c r="O75" s="358"/>
      <c r="P75" s="358"/>
      <c r="Q75" s="358"/>
      <c r="R75" s="358"/>
      <c r="S75" s="358"/>
      <c r="T75" s="358"/>
      <c r="U75" s="358"/>
      <c r="V75" s="358"/>
      <c r="W75" s="358"/>
      <c r="X75" s="358"/>
      <c r="Y75" s="358"/>
      <c r="Z75" s="358"/>
      <c r="AA75" s="358"/>
      <c r="AB75" s="358"/>
      <c r="AC75" s="358"/>
      <c r="AD75" s="358"/>
      <c r="AE75" s="358"/>
      <c r="AF75" s="358"/>
      <c r="AG75" s="358"/>
      <c r="AH75" s="358"/>
      <c r="AI75" s="358"/>
      <c r="AJ75" s="358"/>
      <c r="AK75" s="358"/>
      <c r="AL75" s="358"/>
      <c r="AM75" s="358"/>
      <c r="AN75" s="358"/>
      <c r="AO75" s="359"/>
      <c r="AP75" s="180"/>
    </row>
    <row r="76" spans="1:42" ht="16.899999999999999" customHeight="1">
      <c r="A76" s="179"/>
      <c r="B76" s="360"/>
      <c r="C76" s="361"/>
      <c r="D76" s="361"/>
      <c r="E76" s="361"/>
      <c r="F76" s="361"/>
      <c r="G76" s="361"/>
      <c r="H76" s="361"/>
      <c r="I76" s="361"/>
      <c r="J76" s="361"/>
      <c r="K76" s="361"/>
      <c r="L76" s="361"/>
      <c r="M76" s="361"/>
      <c r="N76" s="361"/>
      <c r="O76" s="361"/>
      <c r="P76" s="361"/>
      <c r="Q76" s="361"/>
      <c r="R76" s="361"/>
      <c r="S76" s="361"/>
      <c r="T76" s="361"/>
      <c r="U76" s="361"/>
      <c r="V76" s="361"/>
      <c r="W76" s="361"/>
      <c r="X76" s="361"/>
      <c r="Y76" s="361"/>
      <c r="Z76" s="361"/>
      <c r="AA76" s="361"/>
      <c r="AB76" s="361"/>
      <c r="AC76" s="361"/>
      <c r="AD76" s="361"/>
      <c r="AE76" s="361"/>
      <c r="AF76" s="361"/>
      <c r="AG76" s="361"/>
      <c r="AH76" s="361"/>
      <c r="AI76" s="361"/>
      <c r="AJ76" s="361"/>
      <c r="AK76" s="361"/>
      <c r="AL76" s="361"/>
      <c r="AM76" s="361"/>
      <c r="AN76" s="361"/>
      <c r="AO76" s="362"/>
      <c r="AP76" s="180"/>
    </row>
    <row r="77" spans="1:42" ht="6" customHeight="1">
      <c r="A77" s="179"/>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43"/>
      <c r="AC77" s="88"/>
      <c r="AD77" s="88"/>
      <c r="AE77" s="88"/>
      <c r="AF77" s="88"/>
      <c r="AG77" s="88"/>
      <c r="AH77" s="88"/>
      <c r="AI77" s="88"/>
      <c r="AJ77" s="88"/>
      <c r="AK77" s="88"/>
      <c r="AL77" s="88"/>
      <c r="AM77" s="88"/>
      <c r="AN77" s="88"/>
      <c r="AO77" s="88"/>
      <c r="AP77" s="180"/>
    </row>
    <row r="78" spans="1:42" ht="13.9" customHeight="1">
      <c r="A78" s="103"/>
      <c r="B78" s="43" t="s">
        <v>156</v>
      </c>
      <c r="C78" s="43"/>
      <c r="D78" s="43"/>
      <c r="E78" s="43"/>
      <c r="F78" s="43"/>
      <c r="G78" s="43"/>
      <c r="H78" s="43"/>
      <c r="I78" s="43"/>
      <c r="J78" s="43"/>
      <c r="K78" s="354"/>
      <c r="L78" s="355"/>
      <c r="M78" s="355"/>
      <c r="N78" s="355"/>
      <c r="O78" s="355"/>
      <c r="P78" s="355"/>
      <c r="Q78" s="355"/>
      <c r="R78" s="355"/>
      <c r="S78" s="355"/>
      <c r="T78" s="355"/>
      <c r="U78" s="355"/>
      <c r="V78" s="355"/>
      <c r="W78" s="355"/>
      <c r="X78" s="355"/>
      <c r="Y78" s="355"/>
      <c r="Z78" s="355"/>
      <c r="AA78" s="355"/>
      <c r="AB78" s="356"/>
      <c r="AC78" s="88"/>
      <c r="AD78" s="135"/>
      <c r="AE78" s="43" t="s">
        <v>1</v>
      </c>
      <c r="AF78" s="43"/>
      <c r="AG78" s="264"/>
      <c r="AH78" s="265"/>
      <c r="AI78" s="265"/>
      <c r="AJ78" s="265"/>
      <c r="AK78" s="265"/>
      <c r="AL78" s="265"/>
      <c r="AM78" s="265"/>
      <c r="AN78" s="265"/>
      <c r="AO78" s="266"/>
      <c r="AP78" s="183"/>
    </row>
    <row r="79" spans="1:42" ht="4.5" customHeight="1">
      <c r="A79" s="181"/>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183"/>
    </row>
    <row r="80" spans="1:42" ht="13.9" customHeight="1">
      <c r="A80" s="103"/>
      <c r="B80" s="43" t="s">
        <v>1802</v>
      </c>
      <c r="C80" s="43"/>
      <c r="D80" s="43"/>
      <c r="E80" s="43"/>
      <c r="F80" s="43"/>
      <c r="G80" s="43"/>
      <c r="H80" s="43"/>
      <c r="I80" s="43"/>
      <c r="J80" s="43"/>
      <c r="K80" s="354"/>
      <c r="L80" s="355"/>
      <c r="M80" s="355"/>
      <c r="N80" s="355"/>
      <c r="O80" s="355"/>
      <c r="P80" s="355"/>
      <c r="Q80" s="355"/>
      <c r="R80" s="355"/>
      <c r="S80" s="355"/>
      <c r="T80" s="355"/>
      <c r="U80" s="355"/>
      <c r="V80" s="355"/>
      <c r="W80" s="355"/>
      <c r="X80" s="355"/>
      <c r="Y80" s="355"/>
      <c r="Z80" s="355"/>
      <c r="AA80" s="355"/>
      <c r="AB80" s="356"/>
      <c r="AC80" s="88"/>
      <c r="AD80" s="135"/>
      <c r="AE80" s="43" t="s">
        <v>1</v>
      </c>
      <c r="AF80" s="43"/>
      <c r="AG80" s="264"/>
      <c r="AH80" s="265"/>
      <c r="AI80" s="265"/>
      <c r="AJ80" s="265"/>
      <c r="AK80" s="265"/>
      <c r="AL80" s="265"/>
      <c r="AM80" s="265"/>
      <c r="AN80" s="265"/>
      <c r="AO80" s="266"/>
      <c r="AP80" s="183"/>
    </row>
    <row r="81" spans="1:42" ht="4.5" customHeight="1">
      <c r="A81" s="181"/>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183"/>
    </row>
    <row r="82" spans="1:42" ht="14.25" thickBot="1">
      <c r="A82" s="176"/>
      <c r="B82" s="263" t="s">
        <v>358</v>
      </c>
      <c r="C82" s="263"/>
      <c r="D82" s="263"/>
      <c r="E82" s="263"/>
      <c r="F82" s="263"/>
      <c r="G82" s="263"/>
      <c r="H82" s="263"/>
      <c r="I82" s="263"/>
      <c r="J82" s="263"/>
      <c r="K82" s="263"/>
      <c r="L82" s="263"/>
      <c r="M82" s="263"/>
      <c r="N82" s="263"/>
      <c r="O82" s="263"/>
      <c r="P82" s="263"/>
      <c r="Q82" s="263"/>
      <c r="R82" s="263"/>
      <c r="S82" s="263"/>
      <c r="T82" s="263"/>
      <c r="U82" s="263"/>
      <c r="V82" s="263"/>
      <c r="W82" s="263"/>
      <c r="X82" s="263"/>
      <c r="Y82" s="263"/>
      <c r="Z82" s="263"/>
      <c r="AA82" s="263"/>
      <c r="AB82" s="263"/>
      <c r="AC82" s="263"/>
      <c r="AD82" s="263"/>
      <c r="AE82" s="263"/>
      <c r="AF82" s="263"/>
      <c r="AG82" s="263"/>
      <c r="AH82" s="263"/>
      <c r="AI82" s="263"/>
      <c r="AJ82" s="263"/>
      <c r="AK82" s="263"/>
      <c r="AL82" s="263"/>
      <c r="AM82" s="263"/>
      <c r="AN82" s="263"/>
      <c r="AO82" s="263"/>
      <c r="AP82" s="177"/>
    </row>
    <row r="83" spans="1:42" ht="6.75" customHeight="1" thickTop="1">
      <c r="A83" s="103"/>
      <c r="B83" s="172"/>
      <c r="C83" s="172"/>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3"/>
      <c r="AG83" s="173"/>
      <c r="AH83" s="173"/>
      <c r="AI83" s="173"/>
      <c r="AJ83" s="173"/>
      <c r="AK83" s="173"/>
      <c r="AL83" s="173"/>
      <c r="AM83" s="173"/>
      <c r="AN83" s="173"/>
      <c r="AO83" s="173"/>
      <c r="AP83" s="136"/>
    </row>
    <row r="84" spans="1:42" ht="18.399999999999999" customHeight="1">
      <c r="A84" s="171"/>
      <c r="B84" s="334"/>
      <c r="C84" s="335"/>
      <c r="D84" s="335"/>
      <c r="E84" s="335"/>
      <c r="F84" s="335"/>
      <c r="G84" s="335"/>
      <c r="H84" s="335"/>
      <c r="I84" s="335"/>
      <c r="J84" s="335"/>
      <c r="K84" s="335"/>
      <c r="L84" s="335"/>
      <c r="M84" s="335"/>
      <c r="N84" s="335"/>
      <c r="O84" s="335"/>
      <c r="P84" s="335"/>
      <c r="Q84" s="335"/>
      <c r="R84" s="335"/>
      <c r="S84" s="335"/>
      <c r="T84" s="335"/>
      <c r="U84" s="335"/>
      <c r="V84" s="335"/>
      <c r="W84" s="335"/>
      <c r="X84" s="335"/>
      <c r="Y84" s="335"/>
      <c r="Z84" s="335"/>
      <c r="AA84" s="335"/>
      <c r="AB84" s="335"/>
      <c r="AC84" s="335"/>
      <c r="AD84" s="335"/>
      <c r="AE84" s="335"/>
      <c r="AF84" s="335"/>
      <c r="AG84" s="335"/>
      <c r="AH84" s="335"/>
      <c r="AI84" s="335"/>
      <c r="AJ84" s="335"/>
      <c r="AK84" s="335"/>
      <c r="AL84" s="335"/>
      <c r="AM84" s="335"/>
      <c r="AN84" s="335"/>
      <c r="AO84" s="336"/>
      <c r="AP84" s="136"/>
    </row>
    <row r="85" spans="1:42" ht="18.399999999999999" customHeight="1">
      <c r="A85" s="171"/>
      <c r="B85" s="337"/>
      <c r="C85" s="338"/>
      <c r="D85" s="338"/>
      <c r="E85" s="338"/>
      <c r="F85" s="338"/>
      <c r="G85" s="338"/>
      <c r="H85" s="338"/>
      <c r="I85" s="338"/>
      <c r="J85" s="338"/>
      <c r="K85" s="338"/>
      <c r="L85" s="338"/>
      <c r="M85" s="338"/>
      <c r="N85" s="338"/>
      <c r="O85" s="338"/>
      <c r="P85" s="338"/>
      <c r="Q85" s="338"/>
      <c r="R85" s="338"/>
      <c r="S85" s="338"/>
      <c r="T85" s="338"/>
      <c r="U85" s="338"/>
      <c r="V85" s="338"/>
      <c r="W85" s="338"/>
      <c r="X85" s="338"/>
      <c r="Y85" s="338"/>
      <c r="Z85" s="338"/>
      <c r="AA85" s="338"/>
      <c r="AB85" s="338"/>
      <c r="AC85" s="338"/>
      <c r="AD85" s="338"/>
      <c r="AE85" s="338"/>
      <c r="AF85" s="338"/>
      <c r="AG85" s="338"/>
      <c r="AH85" s="338"/>
      <c r="AI85" s="338"/>
      <c r="AJ85" s="338"/>
      <c r="AK85" s="338"/>
      <c r="AL85" s="338"/>
      <c r="AM85" s="338"/>
      <c r="AN85" s="338"/>
      <c r="AO85" s="339"/>
      <c r="AP85" s="136"/>
    </row>
    <row r="86" spans="1:42" ht="18.399999999999999" customHeight="1">
      <c r="A86" s="171"/>
      <c r="B86" s="340"/>
      <c r="C86" s="341"/>
      <c r="D86" s="341"/>
      <c r="E86" s="341"/>
      <c r="F86" s="341"/>
      <c r="G86" s="341"/>
      <c r="H86" s="341"/>
      <c r="I86" s="341"/>
      <c r="J86" s="341"/>
      <c r="K86" s="341"/>
      <c r="L86" s="341"/>
      <c r="M86" s="341"/>
      <c r="N86" s="341"/>
      <c r="O86" s="341"/>
      <c r="P86" s="341"/>
      <c r="Q86" s="341"/>
      <c r="R86" s="341"/>
      <c r="S86" s="341"/>
      <c r="T86" s="341"/>
      <c r="U86" s="341"/>
      <c r="V86" s="341"/>
      <c r="W86" s="341"/>
      <c r="X86" s="341"/>
      <c r="Y86" s="341"/>
      <c r="Z86" s="341"/>
      <c r="AA86" s="341"/>
      <c r="AB86" s="341"/>
      <c r="AC86" s="341"/>
      <c r="AD86" s="341"/>
      <c r="AE86" s="341"/>
      <c r="AF86" s="341"/>
      <c r="AG86" s="341"/>
      <c r="AH86" s="341"/>
      <c r="AI86" s="341"/>
      <c r="AJ86" s="341"/>
      <c r="AK86" s="341"/>
      <c r="AL86" s="341"/>
      <c r="AM86" s="341"/>
      <c r="AN86" s="341"/>
      <c r="AO86" s="342"/>
      <c r="AP86" s="136"/>
    </row>
    <row r="87" spans="1:42" ht="4.5" customHeight="1">
      <c r="A87" s="181"/>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183"/>
    </row>
    <row r="88" spans="1:42" ht="14.25">
      <c r="A88" s="171"/>
      <c r="B88" s="343" t="s">
        <v>2</v>
      </c>
      <c r="C88" s="343"/>
      <c r="D88" s="343"/>
      <c r="E88" s="343"/>
      <c r="F88" s="343"/>
      <c r="G88" s="135"/>
      <c r="H88" s="135"/>
      <c r="I88" s="135"/>
      <c r="J88" s="418"/>
      <c r="K88" s="419"/>
      <c r="L88" s="419"/>
      <c r="M88" s="419"/>
      <c r="N88" s="419"/>
      <c r="O88" s="419"/>
      <c r="P88" s="419"/>
      <c r="Q88" s="419"/>
      <c r="R88" s="419"/>
      <c r="S88" s="419"/>
      <c r="T88" s="419"/>
      <c r="U88" s="419"/>
      <c r="V88" s="419"/>
      <c r="W88" s="419"/>
      <c r="X88" s="419"/>
      <c r="Y88" s="419"/>
      <c r="Z88" s="419"/>
      <c r="AA88" s="419"/>
      <c r="AB88" s="420"/>
      <c r="AC88" s="172"/>
      <c r="AD88" s="172"/>
      <c r="AE88" s="172" t="s">
        <v>1</v>
      </c>
      <c r="AF88" s="135"/>
      <c r="AG88" s="344"/>
      <c r="AH88" s="344"/>
      <c r="AI88" s="344"/>
      <c r="AJ88" s="344"/>
      <c r="AK88" s="344"/>
      <c r="AL88" s="344"/>
      <c r="AM88" s="344"/>
      <c r="AN88" s="344"/>
      <c r="AO88" s="344"/>
      <c r="AP88" s="136"/>
    </row>
    <row r="89" spans="1:42" ht="3.95" customHeight="1">
      <c r="A89" s="171"/>
      <c r="B89" s="189"/>
      <c r="C89" s="189"/>
      <c r="D89" s="189"/>
      <c r="E89" s="189"/>
      <c r="F89" s="189"/>
      <c r="G89" s="42"/>
      <c r="H89" s="42"/>
      <c r="I89" s="42"/>
      <c r="J89" s="42"/>
      <c r="K89" s="42"/>
      <c r="L89" s="42"/>
      <c r="M89" s="42"/>
      <c r="N89" s="42"/>
      <c r="O89" s="42"/>
      <c r="P89" s="42"/>
      <c r="Q89" s="42"/>
      <c r="R89" s="42"/>
      <c r="S89" s="42"/>
      <c r="T89" s="172"/>
      <c r="U89" s="172"/>
      <c r="V89" s="172"/>
      <c r="W89" s="172"/>
      <c r="X89" s="172"/>
      <c r="Y89" s="172"/>
      <c r="Z89" s="172"/>
      <c r="AA89" s="172"/>
      <c r="AB89" s="172"/>
      <c r="AC89" s="172"/>
      <c r="AD89" s="172"/>
      <c r="AE89" s="172"/>
      <c r="AF89" s="190"/>
      <c r="AG89" s="172"/>
      <c r="AH89" s="172"/>
      <c r="AI89" s="172"/>
      <c r="AJ89" s="42"/>
      <c r="AK89" s="42"/>
      <c r="AL89" s="42"/>
      <c r="AM89" s="42"/>
      <c r="AN89" s="42"/>
      <c r="AO89" s="42"/>
      <c r="AP89" s="136"/>
    </row>
    <row r="90" spans="1:42" ht="14.25" thickBot="1">
      <c r="A90" s="191"/>
      <c r="B90" s="328" t="s">
        <v>1803</v>
      </c>
      <c r="C90" s="328"/>
      <c r="D90" s="328"/>
      <c r="E90" s="328"/>
      <c r="F90" s="328"/>
      <c r="G90" s="328"/>
      <c r="H90" s="328"/>
      <c r="I90" s="328"/>
      <c r="J90" s="328"/>
      <c r="K90" s="328"/>
      <c r="L90" s="328"/>
      <c r="M90" s="328"/>
      <c r="N90" s="328"/>
      <c r="O90" s="328"/>
      <c r="P90" s="328"/>
      <c r="Q90" s="328"/>
      <c r="R90" s="328"/>
      <c r="S90" s="328"/>
      <c r="T90" s="328"/>
      <c r="U90" s="328"/>
      <c r="V90" s="328"/>
      <c r="W90" s="328"/>
      <c r="X90" s="328"/>
      <c r="Y90" s="328"/>
      <c r="Z90" s="328"/>
      <c r="AA90" s="328"/>
      <c r="AB90" s="328"/>
      <c r="AC90" s="328"/>
      <c r="AD90" s="328"/>
      <c r="AE90" s="328"/>
      <c r="AF90" s="328"/>
      <c r="AG90" s="328"/>
      <c r="AH90" s="328"/>
      <c r="AI90" s="328"/>
      <c r="AJ90" s="328"/>
      <c r="AK90" s="328"/>
      <c r="AL90" s="328"/>
      <c r="AM90" s="328"/>
      <c r="AN90" s="328"/>
      <c r="AO90" s="328"/>
      <c r="AP90" s="177"/>
    </row>
    <row r="91" spans="1:42" ht="6" customHeight="1" thickTop="1">
      <c r="A91" s="171"/>
      <c r="B91" s="172"/>
      <c r="C91" s="172"/>
      <c r="D91" s="172"/>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3"/>
      <c r="AG91" s="173"/>
      <c r="AH91" s="173"/>
      <c r="AI91" s="173"/>
      <c r="AJ91" s="173"/>
      <c r="AK91" s="173"/>
      <c r="AL91" s="173"/>
      <c r="AM91" s="173"/>
      <c r="AN91" s="173"/>
      <c r="AO91" s="173"/>
      <c r="AP91" s="136"/>
    </row>
    <row r="92" spans="1:42" ht="14.25">
      <c r="A92" s="103"/>
      <c r="B92" s="172" t="s">
        <v>16</v>
      </c>
      <c r="C92" s="172"/>
      <c r="D92" s="172"/>
      <c r="E92" s="172"/>
      <c r="F92" s="172"/>
      <c r="G92" s="172"/>
      <c r="H92" s="135"/>
      <c r="I92" s="54"/>
      <c r="J92" s="418"/>
      <c r="K92" s="419"/>
      <c r="L92" s="419"/>
      <c r="M92" s="419"/>
      <c r="N92" s="419"/>
      <c r="O92" s="419"/>
      <c r="P92" s="419"/>
      <c r="Q92" s="419"/>
      <c r="R92" s="419"/>
      <c r="S92" s="419"/>
      <c r="T92" s="419"/>
      <c r="U92" s="419"/>
      <c r="V92" s="419"/>
      <c r="W92" s="419"/>
      <c r="X92" s="419"/>
      <c r="Y92" s="419"/>
      <c r="Z92" s="419"/>
      <c r="AA92" s="419"/>
      <c r="AB92" s="420"/>
      <c r="AC92" s="172"/>
      <c r="AD92" s="172"/>
      <c r="AE92" s="172" t="s">
        <v>1</v>
      </c>
      <c r="AF92" s="172"/>
      <c r="AG92" s="415"/>
      <c r="AH92" s="416"/>
      <c r="AI92" s="416"/>
      <c r="AJ92" s="416"/>
      <c r="AK92" s="416"/>
      <c r="AL92" s="416"/>
      <c r="AM92" s="416"/>
      <c r="AN92" s="416"/>
      <c r="AO92" s="417"/>
      <c r="AP92" s="136"/>
    </row>
    <row r="93" spans="1:42" ht="3.75" customHeight="1">
      <c r="A93" s="171"/>
      <c r="B93" s="172"/>
      <c r="C93" s="172"/>
      <c r="D93" s="172"/>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c r="AF93" s="173"/>
      <c r="AG93" s="173"/>
      <c r="AH93" s="173"/>
      <c r="AI93" s="173"/>
      <c r="AJ93" s="173"/>
      <c r="AK93" s="173"/>
      <c r="AL93" s="173"/>
      <c r="AM93" s="173"/>
      <c r="AN93" s="173"/>
      <c r="AO93" s="173"/>
      <c r="AP93" s="136"/>
    </row>
    <row r="94" spans="1:42" ht="3" customHeight="1">
      <c r="A94" s="103"/>
      <c r="B94" s="172"/>
      <c r="C94" s="172"/>
      <c r="D94" s="172"/>
      <c r="E94" s="172"/>
      <c r="F94" s="172"/>
      <c r="G94" s="172"/>
      <c r="H94" s="172"/>
      <c r="I94" s="172"/>
      <c r="J94" s="172"/>
      <c r="K94" s="172"/>
      <c r="L94" s="172"/>
      <c r="M94" s="172"/>
      <c r="N94" s="172"/>
      <c r="O94" s="172"/>
      <c r="P94" s="172"/>
      <c r="Q94" s="172"/>
      <c r="R94" s="172"/>
      <c r="S94" s="172"/>
      <c r="T94" s="172"/>
      <c r="U94" s="172"/>
      <c r="V94" s="172"/>
      <c r="W94" s="172"/>
      <c r="X94" s="172"/>
      <c r="Y94" s="172"/>
      <c r="Z94" s="172"/>
      <c r="AA94" s="172"/>
      <c r="AB94" s="172"/>
      <c r="AC94" s="172"/>
      <c r="AD94" s="172"/>
      <c r="AE94" s="172"/>
      <c r="AF94" s="172"/>
      <c r="AG94" s="172"/>
      <c r="AH94" s="172"/>
      <c r="AI94" s="172"/>
      <c r="AJ94" s="172"/>
      <c r="AK94" s="172"/>
      <c r="AL94" s="172"/>
      <c r="AM94" s="172"/>
      <c r="AN94" s="172"/>
      <c r="AO94" s="172"/>
      <c r="AP94" s="136"/>
    </row>
    <row r="95" spans="1:42" ht="14.25" thickBot="1">
      <c r="A95" s="191"/>
      <c r="B95" s="328" t="s">
        <v>294</v>
      </c>
      <c r="C95" s="328"/>
      <c r="D95" s="328"/>
      <c r="E95" s="328"/>
      <c r="F95" s="328"/>
      <c r="G95" s="328"/>
      <c r="H95" s="328"/>
      <c r="I95" s="328"/>
      <c r="J95" s="328"/>
      <c r="K95" s="328"/>
      <c r="L95" s="328"/>
      <c r="M95" s="328"/>
      <c r="N95" s="328"/>
      <c r="O95" s="328"/>
      <c r="P95" s="328"/>
      <c r="Q95" s="328"/>
      <c r="R95" s="328"/>
      <c r="S95" s="328"/>
      <c r="T95" s="328"/>
      <c r="U95" s="328"/>
      <c r="V95" s="328"/>
      <c r="W95" s="328"/>
      <c r="X95" s="328"/>
      <c r="Y95" s="328"/>
      <c r="Z95" s="328"/>
      <c r="AA95" s="328"/>
      <c r="AB95" s="328"/>
      <c r="AC95" s="328"/>
      <c r="AD95" s="328"/>
      <c r="AE95" s="328"/>
      <c r="AF95" s="328"/>
      <c r="AG95" s="328"/>
      <c r="AH95" s="328"/>
      <c r="AI95" s="328"/>
      <c r="AJ95" s="328"/>
      <c r="AK95" s="328"/>
      <c r="AL95" s="328"/>
      <c r="AM95" s="328"/>
      <c r="AN95" s="328"/>
      <c r="AO95" s="328"/>
      <c r="AP95" s="177"/>
    </row>
    <row r="96" spans="1:42" ht="4.9000000000000004" customHeight="1" thickTop="1">
      <c r="A96" s="103"/>
      <c r="B96" s="192"/>
      <c r="C96" s="192"/>
      <c r="D96" s="192"/>
      <c r="E96" s="192"/>
      <c r="F96" s="192"/>
      <c r="G96" s="192"/>
      <c r="H96" s="192"/>
      <c r="I96" s="192"/>
      <c r="J96" s="192"/>
      <c r="K96" s="192"/>
      <c r="L96" s="192"/>
      <c r="M96" s="192"/>
      <c r="N96" s="192"/>
      <c r="O96" s="192"/>
      <c r="P96" s="192"/>
      <c r="Q96" s="192"/>
      <c r="R96" s="192"/>
      <c r="S96" s="192"/>
      <c r="T96" s="192"/>
      <c r="U96" s="192"/>
      <c r="V96" s="192"/>
      <c r="W96" s="192"/>
      <c r="X96" s="192"/>
      <c r="Y96" s="192"/>
      <c r="Z96" s="192"/>
      <c r="AA96" s="192"/>
      <c r="AB96" s="192"/>
      <c r="AC96" s="192"/>
      <c r="AD96" s="192"/>
      <c r="AE96" s="192"/>
      <c r="AF96" s="192"/>
      <c r="AG96" s="192"/>
      <c r="AH96" s="192"/>
      <c r="AI96" s="192"/>
      <c r="AJ96" s="192"/>
      <c r="AK96" s="192"/>
      <c r="AL96" s="192"/>
      <c r="AM96" s="192"/>
      <c r="AN96" s="192"/>
      <c r="AO96" s="193"/>
      <c r="AP96" s="136"/>
    </row>
    <row r="97" spans="1:42" ht="15.95" customHeight="1">
      <c r="A97" s="194"/>
      <c r="B97" s="333"/>
      <c r="C97" s="333"/>
      <c r="D97" s="333"/>
      <c r="E97" s="333"/>
      <c r="F97" s="333"/>
      <c r="G97" s="333"/>
      <c r="H97" s="333"/>
      <c r="I97" s="333"/>
      <c r="J97" s="333"/>
      <c r="K97" s="333"/>
      <c r="L97" s="333"/>
      <c r="M97" s="333"/>
      <c r="N97" s="333"/>
      <c r="O97" s="333"/>
      <c r="P97" s="333"/>
      <c r="Q97" s="333"/>
      <c r="R97" s="333"/>
      <c r="S97" s="333"/>
      <c r="T97" s="333"/>
      <c r="U97" s="333"/>
      <c r="V97" s="333"/>
      <c r="W97" s="333"/>
      <c r="X97" s="333"/>
      <c r="Y97" s="333"/>
      <c r="Z97" s="333"/>
      <c r="AA97" s="333"/>
      <c r="AB97" s="333"/>
      <c r="AC97" s="333"/>
      <c r="AD97" s="333"/>
      <c r="AE97" s="333"/>
      <c r="AF97" s="333"/>
      <c r="AG97" s="333"/>
      <c r="AH97" s="333"/>
      <c r="AI97" s="333"/>
      <c r="AJ97" s="333"/>
      <c r="AK97" s="333"/>
      <c r="AL97" s="333"/>
      <c r="AM97" s="333"/>
      <c r="AN97" s="333"/>
      <c r="AO97" s="333"/>
      <c r="AP97" s="136"/>
    </row>
    <row r="98" spans="1:42" ht="16.149999999999999" customHeight="1">
      <c r="A98" s="194"/>
      <c r="B98" s="333"/>
      <c r="C98" s="333"/>
      <c r="D98" s="333"/>
      <c r="E98" s="333"/>
      <c r="F98" s="333"/>
      <c r="G98" s="333"/>
      <c r="H98" s="333"/>
      <c r="I98" s="333"/>
      <c r="J98" s="333"/>
      <c r="K98" s="333"/>
      <c r="L98" s="333"/>
      <c r="M98" s="333"/>
      <c r="N98" s="333"/>
      <c r="O98" s="333"/>
      <c r="P98" s="333"/>
      <c r="Q98" s="333"/>
      <c r="R98" s="333"/>
      <c r="S98" s="333"/>
      <c r="T98" s="333"/>
      <c r="U98" s="333"/>
      <c r="V98" s="333"/>
      <c r="W98" s="333"/>
      <c r="X98" s="333"/>
      <c r="Y98" s="333"/>
      <c r="Z98" s="333"/>
      <c r="AA98" s="333"/>
      <c r="AB98" s="333"/>
      <c r="AC98" s="333"/>
      <c r="AD98" s="333"/>
      <c r="AE98" s="333"/>
      <c r="AF98" s="333"/>
      <c r="AG98" s="333"/>
      <c r="AH98" s="333"/>
      <c r="AI98" s="333"/>
      <c r="AJ98" s="333"/>
      <c r="AK98" s="333"/>
      <c r="AL98" s="333"/>
      <c r="AM98" s="333"/>
      <c r="AN98" s="333"/>
      <c r="AO98" s="333"/>
      <c r="AP98" s="136"/>
    </row>
    <row r="99" spans="1:42" ht="15" customHeight="1">
      <c r="A99" s="194"/>
      <c r="B99" s="333"/>
      <c r="C99" s="333"/>
      <c r="D99" s="333"/>
      <c r="E99" s="333"/>
      <c r="F99" s="333"/>
      <c r="G99" s="333"/>
      <c r="H99" s="333"/>
      <c r="I99" s="333"/>
      <c r="J99" s="333"/>
      <c r="K99" s="333"/>
      <c r="L99" s="333"/>
      <c r="M99" s="333"/>
      <c r="N99" s="333"/>
      <c r="O99" s="333"/>
      <c r="P99" s="333"/>
      <c r="Q99" s="333"/>
      <c r="R99" s="333"/>
      <c r="S99" s="333"/>
      <c r="T99" s="333"/>
      <c r="U99" s="333"/>
      <c r="V99" s="333"/>
      <c r="W99" s="333"/>
      <c r="X99" s="333"/>
      <c r="Y99" s="333"/>
      <c r="Z99" s="333"/>
      <c r="AA99" s="333"/>
      <c r="AB99" s="333"/>
      <c r="AC99" s="333"/>
      <c r="AD99" s="333"/>
      <c r="AE99" s="333"/>
      <c r="AF99" s="333"/>
      <c r="AG99" s="333"/>
      <c r="AH99" s="333"/>
      <c r="AI99" s="333"/>
      <c r="AJ99" s="333"/>
      <c r="AK99" s="333"/>
      <c r="AL99" s="333"/>
      <c r="AM99" s="333"/>
      <c r="AN99" s="333"/>
      <c r="AO99" s="333"/>
      <c r="AP99" s="136"/>
    </row>
    <row r="100" spans="1:42" ht="5.25" customHeight="1">
      <c r="A100" s="103"/>
      <c r="B100" s="135"/>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135"/>
      <c r="AP100" s="136"/>
    </row>
    <row r="101" spans="1:42" ht="14.25" thickBot="1">
      <c r="A101" s="191"/>
      <c r="B101" s="328" t="s">
        <v>357</v>
      </c>
      <c r="C101" s="328"/>
      <c r="D101" s="328"/>
      <c r="E101" s="328"/>
      <c r="F101" s="328"/>
      <c r="G101" s="328"/>
      <c r="H101" s="328"/>
      <c r="I101" s="328"/>
      <c r="J101" s="328"/>
      <c r="K101" s="328"/>
      <c r="L101" s="328"/>
      <c r="M101" s="328"/>
      <c r="N101" s="328"/>
      <c r="O101" s="328"/>
      <c r="P101" s="328"/>
      <c r="Q101" s="328"/>
      <c r="R101" s="328"/>
      <c r="S101" s="328"/>
      <c r="T101" s="328"/>
      <c r="U101" s="328"/>
      <c r="V101" s="328"/>
      <c r="W101" s="328"/>
      <c r="X101" s="328"/>
      <c r="Y101" s="328"/>
      <c r="Z101" s="328"/>
      <c r="AA101" s="328"/>
      <c r="AB101" s="328"/>
      <c r="AC101" s="328"/>
      <c r="AD101" s="328"/>
      <c r="AE101" s="328"/>
      <c r="AF101" s="328"/>
      <c r="AG101" s="328"/>
      <c r="AH101" s="328"/>
      <c r="AI101" s="328"/>
      <c r="AJ101" s="328"/>
      <c r="AK101" s="328"/>
      <c r="AL101" s="328"/>
      <c r="AM101" s="328"/>
      <c r="AN101" s="328"/>
      <c r="AO101" s="328"/>
      <c r="AP101" s="177"/>
    </row>
    <row r="102" spans="1:42" ht="3.75" customHeight="1" thickTop="1">
      <c r="A102" s="195"/>
      <c r="B102" s="196"/>
      <c r="C102" s="196"/>
      <c r="D102" s="196"/>
      <c r="E102" s="196"/>
      <c r="F102" s="196"/>
      <c r="G102" s="196"/>
      <c r="H102" s="196"/>
      <c r="I102" s="196"/>
      <c r="J102" s="196"/>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6"/>
      <c r="AO102" s="196"/>
      <c r="AP102" s="197"/>
    </row>
    <row r="103" spans="1:42" ht="14.25">
      <c r="A103" s="103"/>
      <c r="B103" s="172" t="s">
        <v>330</v>
      </c>
      <c r="C103" s="172"/>
      <c r="D103" s="135"/>
      <c r="E103" s="135"/>
      <c r="F103" s="135"/>
      <c r="G103" s="135"/>
      <c r="H103" s="135"/>
      <c r="I103" s="135"/>
      <c r="J103" s="135"/>
      <c r="K103" s="135"/>
      <c r="L103" s="135"/>
      <c r="M103" s="135"/>
      <c r="N103" s="135"/>
      <c r="O103" s="135"/>
      <c r="P103" s="351"/>
      <c r="Q103" s="352"/>
      <c r="R103" s="352"/>
      <c r="S103" s="352"/>
      <c r="T103" s="353"/>
      <c r="U103" s="135"/>
      <c r="V103" s="135"/>
      <c r="W103" s="135"/>
      <c r="X103" s="135"/>
      <c r="Y103" s="135"/>
      <c r="Z103" s="135"/>
      <c r="AA103" s="135"/>
      <c r="AB103" s="135"/>
      <c r="AC103" s="135"/>
      <c r="AD103" s="135"/>
      <c r="AE103" s="135"/>
      <c r="AF103" s="135"/>
      <c r="AG103" s="135"/>
      <c r="AH103" s="135"/>
      <c r="AI103" s="135"/>
      <c r="AJ103" s="135"/>
      <c r="AK103" s="135"/>
      <c r="AL103" s="135"/>
      <c r="AM103" s="135"/>
      <c r="AN103" s="135"/>
      <c r="AO103" s="135"/>
      <c r="AP103" s="136"/>
    </row>
    <row r="104" spans="1:42" ht="3" customHeight="1">
      <c r="A104" s="103"/>
      <c r="B104" s="172"/>
      <c r="C104" s="172"/>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35"/>
      <c r="AD104" s="135"/>
      <c r="AE104" s="135"/>
      <c r="AF104" s="135"/>
      <c r="AG104" s="135"/>
      <c r="AH104" s="135"/>
      <c r="AI104" s="135"/>
      <c r="AJ104" s="135"/>
      <c r="AK104" s="135"/>
      <c r="AL104" s="135"/>
      <c r="AM104" s="135"/>
      <c r="AN104" s="135"/>
      <c r="AO104" s="135"/>
      <c r="AP104" s="136"/>
    </row>
    <row r="105" spans="1:42" ht="14.25">
      <c r="A105" s="103"/>
      <c r="B105" s="172" t="s">
        <v>359</v>
      </c>
      <c r="C105" s="172"/>
      <c r="D105" s="135"/>
      <c r="E105" s="135"/>
      <c r="F105" s="135"/>
      <c r="G105" s="345"/>
      <c r="H105" s="346"/>
      <c r="I105" s="346"/>
      <c r="J105" s="346"/>
      <c r="K105" s="346"/>
      <c r="L105" s="346"/>
      <c r="M105" s="346"/>
      <c r="N105" s="346"/>
      <c r="O105" s="346"/>
      <c r="P105" s="346"/>
      <c r="Q105" s="346"/>
      <c r="R105" s="346"/>
      <c r="S105" s="346"/>
      <c r="T105" s="347"/>
      <c r="U105" s="135"/>
      <c r="V105" s="135" t="s">
        <v>1</v>
      </c>
      <c r="W105" s="135"/>
      <c r="X105" s="135"/>
      <c r="Y105" s="348"/>
      <c r="Z105" s="349"/>
      <c r="AA105" s="349"/>
      <c r="AB105" s="349"/>
      <c r="AC105" s="350"/>
      <c r="AD105" s="135"/>
      <c r="AE105" s="135"/>
      <c r="AF105" s="135"/>
      <c r="AG105" s="135"/>
      <c r="AH105" s="135"/>
      <c r="AI105" s="135"/>
      <c r="AJ105" s="135"/>
      <c r="AK105" s="135"/>
      <c r="AL105" s="135"/>
      <c r="AM105" s="135"/>
      <c r="AN105" s="135"/>
      <c r="AO105" s="135"/>
      <c r="AP105" s="136"/>
    </row>
    <row r="106" spans="1:42" ht="3" customHeight="1">
      <c r="A106" s="198"/>
      <c r="B106" s="199"/>
      <c r="C106" s="199"/>
      <c r="D106" s="199"/>
      <c r="E106" s="199"/>
      <c r="F106" s="199"/>
      <c r="G106" s="199"/>
      <c r="H106" s="199"/>
      <c r="I106" s="199"/>
      <c r="J106" s="199"/>
      <c r="K106" s="199"/>
      <c r="L106" s="199"/>
      <c r="M106" s="199"/>
      <c r="N106" s="199"/>
      <c r="O106" s="199"/>
      <c r="P106" s="199"/>
      <c r="Q106" s="199"/>
      <c r="R106" s="199"/>
      <c r="S106" s="199"/>
      <c r="T106" s="199"/>
      <c r="U106" s="199"/>
      <c r="V106" s="199"/>
      <c r="W106" s="199"/>
      <c r="X106" s="199"/>
      <c r="Y106" s="199"/>
      <c r="Z106" s="199"/>
      <c r="AA106" s="199"/>
      <c r="AB106" s="199"/>
      <c r="AC106" s="199"/>
      <c r="AD106" s="199"/>
      <c r="AE106" s="199"/>
      <c r="AF106" s="199"/>
      <c r="AG106" s="199"/>
      <c r="AH106" s="199"/>
      <c r="AI106" s="199"/>
      <c r="AJ106" s="199"/>
      <c r="AK106" s="199"/>
      <c r="AL106" s="199"/>
      <c r="AM106" s="199"/>
      <c r="AN106" s="199"/>
      <c r="AO106" s="199"/>
      <c r="AP106" s="200"/>
    </row>
    <row r="107" spans="1:42" ht="14.25" thickBot="1">
      <c r="A107" s="191"/>
      <c r="B107" s="328" t="s">
        <v>356</v>
      </c>
      <c r="C107" s="328"/>
      <c r="D107" s="328"/>
      <c r="E107" s="328"/>
      <c r="F107" s="328"/>
      <c r="G107" s="328"/>
      <c r="H107" s="328"/>
      <c r="I107" s="328"/>
      <c r="J107" s="328"/>
      <c r="K107" s="328"/>
      <c r="L107" s="328"/>
      <c r="M107" s="328"/>
      <c r="N107" s="328"/>
      <c r="O107" s="328"/>
      <c r="P107" s="328"/>
      <c r="Q107" s="328"/>
      <c r="R107" s="328"/>
      <c r="S107" s="328"/>
      <c r="T107" s="328"/>
      <c r="U107" s="328"/>
      <c r="V107" s="328"/>
      <c r="W107" s="328"/>
      <c r="X107" s="328"/>
      <c r="Y107" s="328"/>
      <c r="Z107" s="328"/>
      <c r="AA107" s="328"/>
      <c r="AB107" s="328"/>
      <c r="AC107" s="328"/>
      <c r="AD107" s="328"/>
      <c r="AE107" s="328"/>
      <c r="AF107" s="328"/>
      <c r="AG107" s="328"/>
      <c r="AH107" s="328"/>
      <c r="AI107" s="328"/>
      <c r="AJ107" s="328"/>
      <c r="AK107" s="328"/>
      <c r="AL107" s="328"/>
      <c r="AM107" s="328"/>
      <c r="AN107" s="328"/>
      <c r="AO107" s="328"/>
      <c r="AP107" s="329"/>
    </row>
    <row r="108" spans="1:42" ht="3.75" customHeight="1" thickTop="1">
      <c r="A108" s="103"/>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35"/>
      <c r="AD108" s="135"/>
      <c r="AE108" s="135"/>
      <c r="AF108" s="135"/>
      <c r="AG108" s="135"/>
      <c r="AH108" s="135"/>
      <c r="AI108" s="135"/>
      <c r="AJ108" s="135"/>
      <c r="AK108" s="135"/>
      <c r="AL108" s="135"/>
      <c r="AM108" s="135"/>
      <c r="AN108" s="135"/>
      <c r="AO108" s="135"/>
      <c r="AP108" s="136"/>
    </row>
    <row r="109" spans="1:42" ht="14.25">
      <c r="A109" s="103"/>
      <c r="B109" s="190" t="s">
        <v>417</v>
      </c>
      <c r="C109" s="172"/>
      <c r="D109" s="172"/>
      <c r="E109" s="172"/>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35"/>
      <c r="AD109" s="135"/>
      <c r="AE109" s="135"/>
      <c r="AF109" s="135"/>
      <c r="AG109" s="135"/>
      <c r="AH109" s="135"/>
      <c r="AI109" s="135"/>
      <c r="AJ109" s="135"/>
      <c r="AK109" s="135"/>
      <c r="AL109" s="201"/>
      <c r="AM109" s="135"/>
      <c r="AN109" s="202"/>
      <c r="AO109" s="201"/>
      <c r="AP109" s="136"/>
    </row>
    <row r="110" spans="1:42" ht="3" customHeight="1">
      <c r="A110" s="103"/>
      <c r="B110" s="172"/>
      <c r="C110" s="172"/>
      <c r="D110" s="172"/>
      <c r="E110" s="172"/>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35"/>
      <c r="AD110" s="135"/>
      <c r="AE110" s="135"/>
      <c r="AF110" s="135"/>
      <c r="AG110" s="135"/>
      <c r="AH110" s="135"/>
      <c r="AI110" s="135"/>
      <c r="AJ110" s="135"/>
      <c r="AK110" s="135"/>
      <c r="AL110" s="201"/>
      <c r="AM110" s="135"/>
      <c r="AN110" s="135"/>
      <c r="AO110" s="201"/>
      <c r="AP110" s="136"/>
    </row>
    <row r="111" spans="1:42" ht="14.25">
      <c r="A111" s="103"/>
      <c r="B111" s="172" t="s">
        <v>359</v>
      </c>
      <c r="C111" s="172"/>
      <c r="D111" s="135"/>
      <c r="E111" s="135"/>
      <c r="F111" s="135"/>
      <c r="G111" s="345"/>
      <c r="H111" s="346"/>
      <c r="I111" s="346"/>
      <c r="J111" s="346"/>
      <c r="K111" s="346"/>
      <c r="L111" s="346"/>
      <c r="M111" s="346"/>
      <c r="N111" s="346"/>
      <c r="O111" s="346"/>
      <c r="P111" s="346"/>
      <c r="Q111" s="346"/>
      <c r="R111" s="346"/>
      <c r="S111" s="346"/>
      <c r="T111" s="347"/>
      <c r="U111" s="135"/>
      <c r="V111" s="135" t="s">
        <v>1</v>
      </c>
      <c r="W111" s="135"/>
      <c r="X111" s="135"/>
      <c r="Y111" s="348"/>
      <c r="Z111" s="349"/>
      <c r="AA111" s="349"/>
      <c r="AB111" s="349"/>
      <c r="AC111" s="350"/>
      <c r="AD111" s="201"/>
      <c r="AE111" s="201"/>
      <c r="AF111" s="201"/>
      <c r="AG111" s="201"/>
      <c r="AH111" s="201"/>
      <c r="AI111" s="201"/>
      <c r="AJ111" s="201"/>
      <c r="AK111" s="201"/>
      <c r="AL111" s="201"/>
      <c r="AM111" s="201"/>
      <c r="AN111" s="201"/>
      <c r="AO111" s="201"/>
      <c r="AP111" s="136"/>
    </row>
    <row r="112" spans="1:42" ht="3" customHeight="1" thickBot="1">
      <c r="A112" s="203"/>
      <c r="B112" s="204"/>
      <c r="C112" s="204"/>
      <c r="D112" s="205"/>
      <c r="E112" s="205"/>
      <c r="F112" s="205"/>
      <c r="G112" s="205"/>
      <c r="H112" s="205"/>
      <c r="I112" s="205"/>
      <c r="J112" s="205"/>
      <c r="K112" s="205"/>
      <c r="L112" s="205"/>
      <c r="M112" s="205"/>
      <c r="N112" s="205"/>
      <c r="O112" s="205"/>
      <c r="P112" s="205"/>
      <c r="Q112" s="205"/>
      <c r="R112" s="205"/>
      <c r="S112" s="205"/>
      <c r="T112" s="205"/>
      <c r="U112" s="205"/>
      <c r="V112" s="205"/>
      <c r="W112" s="205"/>
      <c r="X112" s="205"/>
      <c r="Y112" s="205"/>
      <c r="Z112" s="205"/>
      <c r="AA112" s="205"/>
      <c r="AB112" s="205"/>
      <c r="AC112" s="205"/>
      <c r="AD112" s="205"/>
      <c r="AE112" s="205"/>
      <c r="AF112" s="205"/>
      <c r="AG112" s="205"/>
      <c r="AH112" s="205"/>
      <c r="AI112" s="205"/>
      <c r="AJ112" s="205"/>
      <c r="AK112" s="205"/>
      <c r="AL112" s="205"/>
      <c r="AM112" s="205"/>
      <c r="AN112" s="205"/>
      <c r="AO112" s="205"/>
      <c r="AP112" s="206"/>
    </row>
    <row r="113" spans="1:42" ht="14.25" thickBot="1">
      <c r="A113" s="191"/>
      <c r="B113" s="328" t="s">
        <v>420</v>
      </c>
      <c r="C113" s="328"/>
      <c r="D113" s="328"/>
      <c r="E113" s="328"/>
      <c r="F113" s="328"/>
      <c r="G113" s="328"/>
      <c r="H113" s="328"/>
      <c r="I113" s="328"/>
      <c r="J113" s="328"/>
      <c r="K113" s="328"/>
      <c r="L113" s="328"/>
      <c r="M113" s="328"/>
      <c r="N113" s="328"/>
      <c r="O113" s="328"/>
      <c r="P113" s="328"/>
      <c r="Q113" s="328"/>
      <c r="R113" s="328"/>
      <c r="S113" s="328"/>
      <c r="T113" s="328"/>
      <c r="U113" s="328"/>
      <c r="V113" s="328"/>
      <c r="W113" s="328"/>
      <c r="X113" s="328"/>
      <c r="Y113" s="328"/>
      <c r="Z113" s="328"/>
      <c r="AA113" s="328"/>
      <c r="AB113" s="328"/>
      <c r="AC113" s="328"/>
      <c r="AD113" s="328"/>
      <c r="AE113" s="328"/>
      <c r="AF113" s="328"/>
      <c r="AG113" s="328"/>
      <c r="AH113" s="328"/>
      <c r="AI113" s="328"/>
      <c r="AJ113" s="328"/>
      <c r="AK113" s="328"/>
      <c r="AL113" s="328"/>
      <c r="AM113" s="328"/>
      <c r="AN113" s="328"/>
      <c r="AO113" s="328"/>
      <c r="AP113" s="329"/>
    </row>
    <row r="114" spans="1:42" ht="3.75" customHeight="1" thickTop="1">
      <c r="A114" s="103"/>
      <c r="B114" s="135"/>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35"/>
      <c r="AD114" s="135"/>
      <c r="AE114" s="135"/>
      <c r="AF114" s="135"/>
      <c r="AG114" s="135"/>
      <c r="AH114" s="135"/>
      <c r="AI114" s="135"/>
      <c r="AJ114" s="135"/>
      <c r="AK114" s="135"/>
      <c r="AL114" s="135"/>
      <c r="AM114" s="135"/>
      <c r="AN114" s="135"/>
      <c r="AO114" s="135"/>
      <c r="AP114" s="136"/>
    </row>
    <row r="115" spans="1:42" ht="14.25">
      <c r="A115" s="103"/>
      <c r="B115" s="190" t="s">
        <v>418</v>
      </c>
      <c r="C115" s="172"/>
      <c r="D115" s="172"/>
      <c r="E115" s="172"/>
      <c r="F115" s="135"/>
      <c r="G115" s="135"/>
      <c r="H115" s="135"/>
      <c r="I115" s="135"/>
      <c r="J115" s="135"/>
      <c r="K115" s="135"/>
      <c r="L115" s="135"/>
      <c r="M115" s="330"/>
      <c r="N115" s="331"/>
      <c r="O115" s="332"/>
      <c r="P115" s="135"/>
      <c r="Q115" s="42" t="s">
        <v>359</v>
      </c>
      <c r="R115" s="172"/>
      <c r="S115" s="135"/>
      <c r="T115" s="135"/>
      <c r="U115" s="135"/>
      <c r="V115" s="190"/>
      <c r="W115" s="324"/>
      <c r="X115" s="325"/>
      <c r="Y115" s="325"/>
      <c r="Z115" s="325"/>
      <c r="AA115" s="325"/>
      <c r="AB115" s="325"/>
      <c r="AC115" s="325"/>
      <c r="AD115" s="325"/>
      <c r="AE115" s="325"/>
      <c r="AF115" s="325"/>
      <c r="AG115" s="325"/>
      <c r="AH115" s="325"/>
      <c r="AI115" s="326"/>
      <c r="AJ115" s="135"/>
      <c r="AK115" s="135" t="s">
        <v>1</v>
      </c>
      <c r="AL115" s="201"/>
      <c r="AM115" s="135"/>
      <c r="AN115" s="207"/>
      <c r="AO115" s="201"/>
      <c r="AP115" s="136"/>
    </row>
    <row r="116" spans="1:42" ht="3" customHeight="1">
      <c r="A116" s="103"/>
      <c r="B116" s="172"/>
      <c r="C116" s="172"/>
      <c r="D116" s="172"/>
      <c r="E116" s="172"/>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35"/>
      <c r="AD116" s="135"/>
      <c r="AE116" s="135"/>
      <c r="AF116" s="135"/>
      <c r="AG116" s="135"/>
      <c r="AH116" s="135"/>
      <c r="AI116" s="135"/>
      <c r="AJ116" s="135"/>
      <c r="AK116" s="135"/>
      <c r="AL116" s="201"/>
      <c r="AM116" s="135"/>
      <c r="AN116" s="135"/>
      <c r="AO116" s="201"/>
      <c r="AP116" s="136"/>
    </row>
    <row r="117" spans="1:42" ht="14.25">
      <c r="A117" s="103"/>
      <c r="B117" s="208" t="s">
        <v>419</v>
      </c>
      <c r="C117" s="172"/>
      <c r="D117" s="172"/>
      <c r="E117" s="172"/>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35"/>
      <c r="AD117" s="135"/>
      <c r="AE117" s="135"/>
      <c r="AF117" s="135"/>
      <c r="AG117" s="135"/>
      <c r="AH117" s="135"/>
      <c r="AI117" s="135"/>
      <c r="AJ117" s="135"/>
      <c r="AK117" s="135"/>
      <c r="AL117" s="201"/>
      <c r="AM117" s="135"/>
      <c r="AN117" s="135"/>
      <c r="AO117" s="201"/>
      <c r="AP117" s="136"/>
    </row>
    <row r="118" spans="1:42">
      <c r="A118" s="103"/>
      <c r="B118" s="314"/>
      <c r="C118" s="315"/>
      <c r="D118" s="315"/>
      <c r="E118" s="315"/>
      <c r="F118" s="315"/>
      <c r="G118" s="315"/>
      <c r="H118" s="315"/>
      <c r="I118" s="315"/>
      <c r="J118" s="315"/>
      <c r="K118" s="315"/>
      <c r="L118" s="315"/>
      <c r="M118" s="315"/>
      <c r="N118" s="315"/>
      <c r="O118" s="315"/>
      <c r="P118" s="315"/>
      <c r="Q118" s="315"/>
      <c r="R118" s="315"/>
      <c r="S118" s="315"/>
      <c r="T118" s="315"/>
      <c r="U118" s="315"/>
      <c r="V118" s="315"/>
      <c r="W118" s="315"/>
      <c r="X118" s="315"/>
      <c r="Y118" s="315"/>
      <c r="Z118" s="315"/>
      <c r="AA118" s="315"/>
      <c r="AB118" s="315"/>
      <c r="AC118" s="315"/>
      <c r="AD118" s="315"/>
      <c r="AE118" s="315"/>
      <c r="AF118" s="315"/>
      <c r="AG118" s="315"/>
      <c r="AH118" s="315"/>
      <c r="AI118" s="315"/>
      <c r="AJ118" s="315"/>
      <c r="AK118" s="315"/>
      <c r="AL118" s="315"/>
      <c r="AM118" s="315"/>
      <c r="AN118" s="315"/>
      <c r="AO118" s="316"/>
      <c r="AP118" s="136"/>
    </row>
    <row r="119" spans="1:42">
      <c r="A119" s="103"/>
      <c r="B119" s="317"/>
      <c r="C119" s="318"/>
      <c r="D119" s="318"/>
      <c r="E119" s="318"/>
      <c r="F119" s="318"/>
      <c r="G119" s="318"/>
      <c r="H119" s="318"/>
      <c r="I119" s="318"/>
      <c r="J119" s="318"/>
      <c r="K119" s="318"/>
      <c r="L119" s="318"/>
      <c r="M119" s="318"/>
      <c r="N119" s="318"/>
      <c r="O119" s="318"/>
      <c r="P119" s="318"/>
      <c r="Q119" s="318"/>
      <c r="R119" s="318"/>
      <c r="S119" s="318"/>
      <c r="T119" s="318"/>
      <c r="U119" s="318"/>
      <c r="V119" s="318"/>
      <c r="W119" s="318"/>
      <c r="X119" s="318"/>
      <c r="Y119" s="318"/>
      <c r="Z119" s="318"/>
      <c r="AA119" s="318"/>
      <c r="AB119" s="318"/>
      <c r="AC119" s="318"/>
      <c r="AD119" s="318"/>
      <c r="AE119" s="318"/>
      <c r="AF119" s="318"/>
      <c r="AG119" s="318"/>
      <c r="AH119" s="318"/>
      <c r="AI119" s="318"/>
      <c r="AJ119" s="318"/>
      <c r="AK119" s="318"/>
      <c r="AL119" s="318"/>
      <c r="AM119" s="318"/>
      <c r="AN119" s="318"/>
      <c r="AO119" s="319"/>
      <c r="AP119" s="136"/>
    </row>
    <row r="120" spans="1:42">
      <c r="A120" s="103"/>
      <c r="B120" s="320"/>
      <c r="C120" s="321"/>
      <c r="D120" s="321"/>
      <c r="E120" s="321"/>
      <c r="F120" s="321"/>
      <c r="G120" s="321"/>
      <c r="H120" s="321"/>
      <c r="I120" s="321"/>
      <c r="J120" s="321"/>
      <c r="K120" s="321"/>
      <c r="L120" s="321"/>
      <c r="M120" s="321"/>
      <c r="N120" s="321"/>
      <c r="O120" s="321"/>
      <c r="P120" s="321"/>
      <c r="Q120" s="321"/>
      <c r="R120" s="321"/>
      <c r="S120" s="321"/>
      <c r="T120" s="321"/>
      <c r="U120" s="321"/>
      <c r="V120" s="321"/>
      <c r="W120" s="321"/>
      <c r="X120" s="321"/>
      <c r="Y120" s="321"/>
      <c r="Z120" s="321"/>
      <c r="AA120" s="321"/>
      <c r="AB120" s="321"/>
      <c r="AC120" s="321"/>
      <c r="AD120" s="321"/>
      <c r="AE120" s="321"/>
      <c r="AF120" s="321"/>
      <c r="AG120" s="321"/>
      <c r="AH120" s="321"/>
      <c r="AI120" s="321"/>
      <c r="AJ120" s="321"/>
      <c r="AK120" s="321"/>
      <c r="AL120" s="321"/>
      <c r="AM120" s="321"/>
      <c r="AN120" s="321"/>
      <c r="AO120" s="322"/>
      <c r="AP120" s="136"/>
    </row>
    <row r="121" spans="1:42">
      <c r="A121" s="103"/>
      <c r="B121" s="323" t="s">
        <v>421</v>
      </c>
      <c r="C121" s="323"/>
      <c r="D121" s="323"/>
      <c r="E121" s="323"/>
      <c r="F121" s="323"/>
      <c r="G121" s="323"/>
      <c r="H121" s="323"/>
      <c r="I121" s="323"/>
      <c r="J121" s="323"/>
      <c r="K121" s="323"/>
      <c r="L121" s="323"/>
      <c r="M121" s="323"/>
      <c r="N121" s="323"/>
      <c r="O121" s="323"/>
      <c r="P121" s="323"/>
      <c r="Q121" s="323"/>
      <c r="R121" s="323"/>
      <c r="S121" s="323"/>
      <c r="T121" s="323"/>
      <c r="U121" s="323"/>
      <c r="V121" s="323"/>
      <c r="W121" s="323"/>
      <c r="X121" s="323"/>
      <c r="Y121" s="323"/>
      <c r="Z121" s="323"/>
      <c r="AA121" s="323"/>
      <c r="AB121" s="323"/>
      <c r="AC121" s="323"/>
      <c r="AD121" s="323"/>
      <c r="AE121" s="323"/>
      <c r="AF121" s="323"/>
      <c r="AG121" s="323"/>
      <c r="AH121" s="323"/>
      <c r="AI121" s="323"/>
      <c r="AJ121" s="323"/>
      <c r="AK121" s="323"/>
      <c r="AL121" s="323"/>
      <c r="AM121" s="323"/>
      <c r="AN121" s="323"/>
      <c r="AO121" s="323"/>
      <c r="AP121" s="136"/>
    </row>
    <row r="122" spans="1:42" ht="3" customHeight="1" thickBot="1">
      <c r="A122" s="203"/>
      <c r="B122" s="204"/>
      <c r="C122" s="204"/>
      <c r="D122" s="205"/>
      <c r="E122" s="205"/>
      <c r="F122" s="205"/>
      <c r="G122" s="205"/>
      <c r="H122" s="205"/>
      <c r="I122" s="205"/>
      <c r="J122" s="205"/>
      <c r="K122" s="205"/>
      <c r="L122" s="205"/>
      <c r="M122" s="205"/>
      <c r="N122" s="205"/>
      <c r="O122" s="205"/>
      <c r="P122" s="205"/>
      <c r="Q122" s="205"/>
      <c r="R122" s="205"/>
      <c r="S122" s="205"/>
      <c r="T122" s="205"/>
      <c r="U122" s="205"/>
      <c r="V122" s="205"/>
      <c r="W122" s="205"/>
      <c r="X122" s="205"/>
      <c r="Y122" s="205"/>
      <c r="Z122" s="205"/>
      <c r="AA122" s="205"/>
      <c r="AB122" s="205"/>
      <c r="AC122" s="205"/>
      <c r="AD122" s="205"/>
      <c r="AE122" s="205"/>
      <c r="AF122" s="205"/>
      <c r="AG122" s="205"/>
      <c r="AH122" s="205"/>
      <c r="AI122" s="205"/>
      <c r="AJ122" s="205"/>
      <c r="AK122" s="205"/>
      <c r="AL122" s="205"/>
      <c r="AM122" s="205"/>
      <c r="AN122" s="205"/>
      <c r="AO122" s="205"/>
      <c r="AP122" s="206"/>
    </row>
    <row r="123" spans="1:42">
      <c r="AN123" s="313" t="s">
        <v>1804</v>
      </c>
      <c r="AO123" s="313"/>
      <c r="AP123" s="313"/>
    </row>
  </sheetData>
  <sheetProtection algorithmName="SHA-512" hashValue="cFFjDDZmmVlm4MgZZfoLtHO04eJ9U8EX7MbU48JtRTGwm88S7VgaBloHIk7zah4PkHaJ6bT1AGZxmvHhRM1HlQ==" saltValue="ON+svMoM0tf63nsEFfUHVA==" spinCount="100000" sheet="1" selectLockedCells="1"/>
  <mergeCells count="109">
    <mergeCell ref="I26:W26"/>
    <mergeCell ref="AA26:AN26"/>
    <mergeCell ref="I28:W28"/>
    <mergeCell ref="AA28:AN28"/>
    <mergeCell ref="D30:G31"/>
    <mergeCell ref="C32:AD32"/>
    <mergeCell ref="Y37:AL39"/>
    <mergeCell ref="L71:P71"/>
    <mergeCell ref="AG43:AO43"/>
    <mergeCell ref="C35:Q35"/>
    <mergeCell ref="AD66:AI66"/>
    <mergeCell ref="L67:O67"/>
    <mergeCell ref="Q67:U67"/>
    <mergeCell ref="W67:AB67"/>
    <mergeCell ref="AD67:AI67"/>
    <mergeCell ref="AD65:AI65"/>
    <mergeCell ref="B52:AO54"/>
    <mergeCell ref="F56:AB56"/>
    <mergeCell ref="B56:E56"/>
    <mergeCell ref="AG56:AO56"/>
    <mergeCell ref="B49:E49"/>
    <mergeCell ref="F49:AB49"/>
    <mergeCell ref="B50:M50"/>
    <mergeCell ref="L61:O61"/>
    <mergeCell ref="Q66:U66"/>
    <mergeCell ref="W66:AB66"/>
    <mergeCell ref="AG92:AO92"/>
    <mergeCell ref="J92:AB92"/>
    <mergeCell ref="J88:AB88"/>
    <mergeCell ref="G105:T105"/>
    <mergeCell ref="Q61:U61"/>
    <mergeCell ref="W61:AB61"/>
    <mergeCell ref="L65:O65"/>
    <mergeCell ref="Q65:U65"/>
    <mergeCell ref="W65:AB65"/>
    <mergeCell ref="K80:AB80"/>
    <mergeCell ref="AG80:AO80"/>
    <mergeCell ref="A2:AP2"/>
    <mergeCell ref="O4:AB4"/>
    <mergeCell ref="AE4:AL4"/>
    <mergeCell ref="AM4:AO4"/>
    <mergeCell ref="B6:AO6"/>
    <mergeCell ref="Y35:AO35"/>
    <mergeCell ref="C9:I9"/>
    <mergeCell ref="K9:Q9"/>
    <mergeCell ref="AA9:AN10"/>
    <mergeCell ref="Z13:AO13"/>
    <mergeCell ref="AE14:AF14"/>
    <mergeCell ref="L24:N24"/>
    <mergeCell ref="T24:W24"/>
    <mergeCell ref="AD24:AF24"/>
    <mergeCell ref="AM24:AN24"/>
    <mergeCell ref="I18:W18"/>
    <mergeCell ref="T13:W14"/>
    <mergeCell ref="AA15:AN15"/>
    <mergeCell ref="C33:AO33"/>
    <mergeCell ref="I19:W20"/>
    <mergeCell ref="AA18:AN18"/>
    <mergeCell ref="O22:W22"/>
    <mergeCell ref="AF22:AN22"/>
    <mergeCell ref="C8:I8"/>
    <mergeCell ref="AN123:AP123"/>
    <mergeCell ref="B118:AO120"/>
    <mergeCell ref="B121:AO121"/>
    <mergeCell ref="W115:AI115"/>
    <mergeCell ref="T72:AB72"/>
    <mergeCell ref="B72:I72"/>
    <mergeCell ref="B113:AP113"/>
    <mergeCell ref="M115:O115"/>
    <mergeCell ref="B95:AO95"/>
    <mergeCell ref="B97:AO99"/>
    <mergeCell ref="B101:AO101"/>
    <mergeCell ref="B82:AO82"/>
    <mergeCell ref="B84:AO86"/>
    <mergeCell ref="B88:F88"/>
    <mergeCell ref="AG88:AO88"/>
    <mergeCell ref="B90:AO90"/>
    <mergeCell ref="AG78:AO78"/>
    <mergeCell ref="G111:T111"/>
    <mergeCell ref="Y111:AC111"/>
    <mergeCell ref="Y105:AC105"/>
    <mergeCell ref="B107:AP107"/>
    <mergeCell ref="P103:T103"/>
    <mergeCell ref="K78:AB78"/>
    <mergeCell ref="B75:AO76"/>
    <mergeCell ref="K8:Q8"/>
    <mergeCell ref="S8:X8"/>
    <mergeCell ref="Z8:AO8"/>
    <mergeCell ref="I30:W31"/>
    <mergeCell ref="AA30:AN31"/>
    <mergeCell ref="B58:AO58"/>
    <mergeCell ref="AD71:AI71"/>
    <mergeCell ref="L60:O60"/>
    <mergeCell ref="Q60:U60"/>
    <mergeCell ref="W60:AB60"/>
    <mergeCell ref="AD60:AI60"/>
    <mergeCell ref="L63:AI63"/>
    <mergeCell ref="AK65:AN67"/>
    <mergeCell ref="AK63:AN63"/>
    <mergeCell ref="AK60:AN62"/>
    <mergeCell ref="L69:O69"/>
    <mergeCell ref="Q69:U69"/>
    <mergeCell ref="W69:AB69"/>
    <mergeCell ref="M37:P37"/>
    <mergeCell ref="M39:P39"/>
    <mergeCell ref="AG49:AN49"/>
    <mergeCell ref="B46:AO46"/>
    <mergeCell ref="B48:AO48"/>
    <mergeCell ref="L66:O66"/>
  </mergeCells>
  <conditionalFormatting sqref="AA15:AN15">
    <cfRule type="containsText" dxfId="0" priority="1" operator="containsText" text="End Date field is Required">
      <formula>NOT(ISERROR(SEARCH("End Date field is Required",AA15)))</formula>
    </cfRule>
  </conditionalFormatting>
  <dataValidations count="5">
    <dataValidation type="list" allowBlank="1" showInputMessage="1" showErrorMessage="1" sqref="T13" xr:uid="{00000000-0002-0000-0000-000000000000}">
      <formula1>BU</formula1>
    </dataValidation>
    <dataValidation type="list" allowBlank="1" showInputMessage="1" showErrorMessage="1" sqref="O22 AF22" xr:uid="{00000000-0002-0000-0000-000001000000}">
      <formula1>Grade</formula1>
    </dataValidation>
    <dataValidation type="list" allowBlank="1" showInputMessage="1" showErrorMessage="1" sqref="L60:O60 Q60 W60" xr:uid="{00000000-0002-0000-0000-000002000000}">
      <formula1>FY</formula1>
    </dataValidation>
    <dataValidation type="list" allowBlank="1" showInputMessage="1" showErrorMessage="1" sqref="AK63" xr:uid="{00000000-0002-0000-0000-000003000000}">
      <formula1>Retirement</formula1>
    </dataValidation>
    <dataValidation type="list" allowBlank="1" showInputMessage="1" showErrorMessage="1" sqref="AA30 I30" xr:uid="{00000000-0002-0000-0000-000004000000}">
      <formula1>RangeForFCDropDown</formula1>
    </dataValidation>
  </dataValidations>
  <printOptions horizontalCentered="1"/>
  <pageMargins left="0" right="0" top="0" bottom="0" header="0.5" footer="0.5"/>
  <pageSetup paperSize="5"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locked="0" defaultSize="0" autoFill="0" autoLine="0" autoPict="0">
                <anchor moveWithCells="1">
                  <from>
                    <xdr:col>13</xdr:col>
                    <xdr:colOff>152400</xdr:colOff>
                    <xdr:row>48</xdr:row>
                    <xdr:rowOff>38100</xdr:rowOff>
                  </from>
                  <to>
                    <xdr:col>18</xdr:col>
                    <xdr:colOff>28575</xdr:colOff>
                    <xdr:row>50</xdr:row>
                    <xdr:rowOff>0</xdr:rowOff>
                  </to>
                </anchor>
              </controlPr>
            </control>
          </mc:Choice>
        </mc:AlternateContent>
        <mc:AlternateContent xmlns:mc="http://schemas.openxmlformats.org/markup-compatibility/2006">
          <mc:Choice Requires="x14">
            <control shapeId="14338" r:id="rId5" name="Check Box 2">
              <controlPr locked="0" defaultSize="0" autoFill="0" autoLine="0" autoPict="0">
                <anchor moveWithCells="1">
                  <from>
                    <xdr:col>2</xdr:col>
                    <xdr:colOff>76200</xdr:colOff>
                    <xdr:row>11</xdr:row>
                    <xdr:rowOff>28575</xdr:rowOff>
                  </from>
                  <to>
                    <xdr:col>9</xdr:col>
                    <xdr:colOff>76200</xdr:colOff>
                    <xdr:row>12</xdr:row>
                    <xdr:rowOff>133350</xdr:rowOff>
                  </to>
                </anchor>
              </controlPr>
            </control>
          </mc:Choice>
        </mc:AlternateContent>
        <mc:AlternateContent xmlns:mc="http://schemas.openxmlformats.org/markup-compatibility/2006">
          <mc:Choice Requires="x14">
            <control shapeId="14339" r:id="rId6" name="Check Box 3">
              <controlPr locked="0" defaultSize="0" autoFill="0" autoLine="0" autoPict="0">
                <anchor moveWithCells="1">
                  <from>
                    <xdr:col>2</xdr:col>
                    <xdr:colOff>76200</xdr:colOff>
                    <xdr:row>13</xdr:row>
                    <xdr:rowOff>57150</xdr:rowOff>
                  </from>
                  <to>
                    <xdr:col>8</xdr:col>
                    <xdr:colOff>47625</xdr:colOff>
                    <xdr:row>14</xdr:row>
                    <xdr:rowOff>66675</xdr:rowOff>
                  </to>
                </anchor>
              </controlPr>
            </control>
          </mc:Choice>
        </mc:AlternateContent>
        <mc:AlternateContent xmlns:mc="http://schemas.openxmlformats.org/markup-compatibility/2006">
          <mc:Choice Requires="x14">
            <control shapeId="14340" r:id="rId7" name="Check Box 4">
              <controlPr locked="0" defaultSize="0" autoFill="0" autoLine="0" autoPict="0">
                <anchor moveWithCells="1">
                  <from>
                    <xdr:col>10</xdr:col>
                    <xdr:colOff>85725</xdr:colOff>
                    <xdr:row>11</xdr:row>
                    <xdr:rowOff>28575</xdr:rowOff>
                  </from>
                  <to>
                    <xdr:col>16</xdr:col>
                    <xdr:colOff>19050</xdr:colOff>
                    <xdr:row>12</xdr:row>
                    <xdr:rowOff>142875</xdr:rowOff>
                  </to>
                </anchor>
              </controlPr>
            </control>
          </mc:Choice>
        </mc:AlternateContent>
        <mc:AlternateContent xmlns:mc="http://schemas.openxmlformats.org/markup-compatibility/2006">
          <mc:Choice Requires="x14">
            <control shapeId="14341" r:id="rId8" name="Check Box 5">
              <controlPr locked="0" defaultSize="0" autoFill="0" autoLine="0" autoPict="0">
                <anchor moveWithCells="1">
                  <from>
                    <xdr:col>10</xdr:col>
                    <xdr:colOff>85725</xdr:colOff>
                    <xdr:row>13</xdr:row>
                    <xdr:rowOff>66675</xdr:rowOff>
                  </from>
                  <to>
                    <xdr:col>17</xdr:col>
                    <xdr:colOff>28575</xdr:colOff>
                    <xdr:row>14</xdr:row>
                    <xdr:rowOff>66675</xdr:rowOff>
                  </to>
                </anchor>
              </controlPr>
            </control>
          </mc:Choice>
        </mc:AlternateContent>
        <mc:AlternateContent xmlns:mc="http://schemas.openxmlformats.org/markup-compatibility/2006">
          <mc:Choice Requires="x14">
            <control shapeId="14342" r:id="rId9" name="Check Box 6">
              <controlPr locked="0" defaultSize="0" autoFill="0" autoLine="0" autoPict="0">
                <anchor moveWithCells="1">
                  <from>
                    <xdr:col>19</xdr:col>
                    <xdr:colOff>0</xdr:colOff>
                    <xdr:row>49</xdr:row>
                    <xdr:rowOff>0</xdr:rowOff>
                  </from>
                  <to>
                    <xdr:col>22</xdr:col>
                    <xdr:colOff>171450</xdr:colOff>
                    <xdr:row>50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2"/>
  <sheetViews>
    <sheetView topLeftCell="A6" zoomScaleNormal="100" zoomScaleSheetLayoutView="100" workbookViewId="0">
      <selection activeCell="D61" sqref="D61"/>
    </sheetView>
  </sheetViews>
  <sheetFormatPr defaultColWidth="8.85546875" defaultRowHeight="13.5"/>
  <cols>
    <col min="1" max="1" width="34" style="17" bestFit="1" customWidth="1"/>
    <col min="2" max="2" width="13.5703125" style="17" customWidth="1"/>
    <col min="3" max="3" width="2" style="17" customWidth="1"/>
    <col min="4" max="4" width="12.7109375" style="17" customWidth="1"/>
    <col min="5" max="5" width="2" style="17" customWidth="1"/>
    <col min="6" max="6" width="12.7109375" style="17" customWidth="1"/>
    <col min="7" max="7" width="2" style="17" customWidth="1"/>
    <col min="8" max="8" width="12.7109375" style="17" customWidth="1"/>
    <col min="9" max="9" width="11" style="17" bestFit="1" customWidth="1"/>
    <col min="10" max="10" width="8.85546875" style="17"/>
    <col min="11" max="11" width="12.140625" style="17" customWidth="1"/>
    <col min="12" max="12" width="8.85546875" style="17"/>
    <col min="13" max="13" width="11.7109375" style="17" customWidth="1"/>
    <col min="14" max="14" width="11" style="17" bestFit="1" customWidth="1"/>
    <col min="15" max="16" width="9.28515625" style="17" bestFit="1" customWidth="1"/>
    <col min="17" max="20" width="10" style="17" bestFit="1" customWidth="1"/>
    <col min="21" max="22" width="8.85546875" style="17"/>
    <col min="23" max="23" width="9.140625" style="17" bestFit="1" customWidth="1"/>
    <col min="24" max="16384" width="8.85546875" style="17"/>
  </cols>
  <sheetData>
    <row r="1" spans="1:20" ht="15">
      <c r="A1" s="21"/>
      <c r="B1" s="452" t="s">
        <v>333</v>
      </c>
      <c r="C1" s="452"/>
      <c r="D1" s="452"/>
      <c r="E1" s="452"/>
      <c r="F1" s="452"/>
      <c r="G1" s="452"/>
      <c r="H1" s="452"/>
    </row>
    <row r="2" spans="1:20" ht="15">
      <c r="A2" s="21"/>
      <c r="B2" s="45"/>
      <c r="C2" s="45"/>
      <c r="D2" s="45"/>
      <c r="E2" s="45"/>
      <c r="F2" s="45"/>
      <c r="G2" s="45"/>
      <c r="H2" s="45"/>
    </row>
    <row r="3" spans="1:20">
      <c r="A3" s="21"/>
      <c r="B3" s="450" t="s">
        <v>334</v>
      </c>
      <c r="C3" s="450"/>
      <c r="D3" s="450"/>
      <c r="E3" s="450"/>
      <c r="F3" s="450"/>
      <c r="H3" s="451" t="s">
        <v>298</v>
      </c>
    </row>
    <row r="4" spans="1:20" ht="13.15" customHeight="1">
      <c r="A4" s="21"/>
      <c r="B4" s="450"/>
      <c r="C4" s="450"/>
      <c r="D4" s="450"/>
      <c r="E4" s="450"/>
      <c r="F4" s="450"/>
      <c r="H4" s="451"/>
      <c r="R4" s="31"/>
      <c r="S4" s="31"/>
      <c r="T4" s="31"/>
    </row>
    <row r="5" spans="1:20">
      <c r="B5" s="38" t="str">
        <f>IF('Out-of-Class form'!$T$13="Non-Represented",IF('Out-of-Class form'!L$60="","",'Out-of-Class form'!L$60),"")</f>
        <v/>
      </c>
      <c r="C5" s="29"/>
      <c r="D5" s="38" t="str">
        <f>IF('Out-of-Class form'!$T$13="Non-Represented",IF('Out-of-Class form'!Q$60="","",'Out-of-Class form'!Q$60),"")</f>
        <v/>
      </c>
      <c r="E5" s="29"/>
      <c r="F5" s="38" t="str">
        <f>IF('Out-of-Class form'!$T$13="Non-Represented",IF('Out-of-Class form'!W$60="","",'Out-of-Class form'!W$60),"")</f>
        <v/>
      </c>
      <c r="G5" s="29"/>
      <c r="H5" s="451"/>
      <c r="I5" s="39" t="s">
        <v>308</v>
      </c>
      <c r="J5" s="40"/>
      <c r="K5" s="40"/>
      <c r="R5" s="31"/>
      <c r="S5" s="31"/>
    </row>
    <row r="7" spans="1:20">
      <c r="A7" s="19" t="s">
        <v>290</v>
      </c>
      <c r="B7" s="20" t="str">
        <f>IF(OR('Out-of-Class form'!$M$37="",B5=""),"",'Out-of-Class form'!$M$37)</f>
        <v/>
      </c>
      <c r="D7" s="20" t="str">
        <f>IF(OR(D5="",D12=""),"",'Out-of-Class form'!$M$37)</f>
        <v/>
      </c>
      <c r="F7" s="20" t="str">
        <f>IF(OR(F5="",F12=""),"",'Out-of-Class form'!$M$37)</f>
        <v/>
      </c>
      <c r="H7" s="20"/>
      <c r="I7" s="17" t="s">
        <v>321</v>
      </c>
    </row>
    <row r="8" spans="1:20">
      <c r="A8" s="19" t="s">
        <v>291</v>
      </c>
      <c r="B8" s="20" t="str">
        <f>IF(B7="","",'Out-of-Class form'!$M$37/26.08)</f>
        <v/>
      </c>
      <c r="D8" s="20" t="str">
        <f>IF(OR(D5="",D7=""),"",'Out-of-Class form'!$M$37/26.08)</f>
        <v/>
      </c>
      <c r="F8" s="20" t="str">
        <f>IF(OR(F5="",F7=""),"",'Out-of-Class form'!$M$37/26.08)</f>
        <v/>
      </c>
      <c r="H8" s="20"/>
      <c r="I8" s="17" t="s">
        <v>322</v>
      </c>
    </row>
    <row r="9" spans="1:20">
      <c r="A9" s="22" t="s">
        <v>331</v>
      </c>
      <c r="B9" s="30" t="str">
        <f>IF(B8="","",B8*'Out-of-Class form'!$M$39)</f>
        <v/>
      </c>
      <c r="D9" s="30" t="str">
        <f>IF(D8="","",D8*'Out-of-Class form'!$M$39)</f>
        <v/>
      </c>
      <c r="F9" s="30" t="str">
        <f>IF(OR(F5="",F8=""),"",F8*'Out-of-Class form'!$M$39)</f>
        <v/>
      </c>
      <c r="H9" s="33"/>
      <c r="I9" s="23" t="s">
        <v>332</v>
      </c>
    </row>
    <row r="10" spans="1:20" ht="13.15" customHeight="1">
      <c r="A10" s="28"/>
      <c r="I10" s="23"/>
    </row>
    <row r="11" spans="1:20">
      <c r="A11" s="51" t="s">
        <v>286</v>
      </c>
      <c r="I11" s="23"/>
    </row>
    <row r="12" spans="1:20">
      <c r="A12" s="17" t="s">
        <v>193</v>
      </c>
      <c r="B12" s="18" t="str">
        <f>IF(B5="","",IF('Out-of-Class form'!T13="Non-Represented",IF('Out-of-Class form'!$AE$14="","",'Out-of-Class form'!$AE$14),""))</f>
        <v/>
      </c>
      <c r="D12" s="18" t="str">
        <f>IF(D5="","",IF($H23&gt;VLOOKUP(D$5,$A$24:$D$38,4,FALSE),VLOOKUP(D$5,$A$24:$D$38,4,FALSE),""))</f>
        <v/>
      </c>
      <c r="F12" s="18" t="str">
        <f>IF(F$5="","",IF($H23&gt;VLOOKUP(F$5,$A$24:$D$38,4,FALSE),VLOOKUP(F$5,$A$24:$D$38,4,FALSE),""))</f>
        <v/>
      </c>
      <c r="H12" s="18"/>
      <c r="I12" s="23" t="s">
        <v>295</v>
      </c>
    </row>
    <row r="13" spans="1:20">
      <c r="A13" s="17" t="s">
        <v>194</v>
      </c>
      <c r="B13" s="18" t="str">
        <f>IF(B5="","",IF($H$23=0,"",IF($H$23&gt;VLOOKUP(B$5,$A$24:$H$38,8,FALSE),VLOOKUP(B$5,$A$24:$H$38,8,FALSE),$H$23)))</f>
        <v/>
      </c>
      <c r="D13" s="18" t="str">
        <f>IF(D5="","",IF($H$23=0,"",IF($H$23&gt;VLOOKUP(D$5,$A$24:$H$38,8,FALSE),VLOOKUP(D$5,$A$24:$H$38,8,FALSE),$H$23)))</f>
        <v/>
      </c>
      <c r="F13" s="18" t="str">
        <f>IF(F5="","",IF($H$23=0,"",IF($H$23&gt;VLOOKUP(F$5,$A$24:$H$38,8,FALSE),VLOOKUP(F$5,$A$24:$H$38,8,FALSE),$H$23)))</f>
        <v/>
      </c>
      <c r="H13" s="18"/>
      <c r="I13" s="23" t="s">
        <v>295</v>
      </c>
      <c r="T13" s="31"/>
    </row>
    <row r="14" spans="1:20">
      <c r="A14" s="17" t="s">
        <v>287</v>
      </c>
      <c r="B14" s="17" t="str">
        <f>IF(B5="","",IF(B13="","",NETWORKDAYS(B12,B13)))</f>
        <v/>
      </c>
      <c r="D14" s="17" t="str">
        <f>IF(D5="","",IF(D13="","",NETWORKDAYS(D12,D13)))</f>
        <v/>
      </c>
      <c r="F14" s="17" t="str">
        <f>IF(F5="","",IF(F13="","",NETWORKDAYS(F12,F13)))</f>
        <v/>
      </c>
      <c r="I14" s="25" t="s">
        <v>300</v>
      </c>
    </row>
    <row r="15" spans="1:20">
      <c r="A15" s="17" t="s">
        <v>288</v>
      </c>
      <c r="B15" s="17" t="str">
        <f>IF(B5="","",IF(B14="","",$B$14/5))</f>
        <v/>
      </c>
      <c r="D15" s="17" t="str">
        <f>IF(D5="","",IF(D14="","",$D$14/5))</f>
        <v/>
      </c>
      <c r="F15" s="17" t="str">
        <f>IF(F5="","",IF(F14="","",$F$14/5))</f>
        <v/>
      </c>
      <c r="I15" s="25" t="s">
        <v>300</v>
      </c>
    </row>
    <row r="16" spans="1:20">
      <c r="A16" s="22" t="s">
        <v>289</v>
      </c>
      <c r="B16" s="24" t="str">
        <f>IF(B5="","",IF(B15="","",$B$15/2))</f>
        <v/>
      </c>
      <c r="D16" s="24" t="str">
        <f>IF(D5="","",IF(D15="","",$D$15/2))</f>
        <v/>
      </c>
      <c r="F16" s="24" t="str">
        <f>IF(F5="","",IF(F15="","",$F$15/2))</f>
        <v/>
      </c>
      <c r="H16" s="32">
        <f>SUM(B16:F16)</f>
        <v>0</v>
      </c>
      <c r="I16" s="25" t="s">
        <v>301</v>
      </c>
    </row>
    <row r="18" spans="1:15" ht="14.25" thickBot="1">
      <c r="A18" s="26" t="s">
        <v>296</v>
      </c>
      <c r="B18" s="27" t="str">
        <f>IF(OR(B9="",B16=""),"",B16*B9)</f>
        <v/>
      </c>
      <c r="C18" s="27"/>
      <c r="D18" s="27" t="str">
        <f>IF(OR(D9="",D16=""),"",D16*D9)</f>
        <v/>
      </c>
      <c r="E18" s="27"/>
      <c r="F18" s="27" t="str">
        <f>IF(OR(F9="",F16=""),"",F16*F9)</f>
        <v/>
      </c>
      <c r="G18" s="27"/>
      <c r="H18" s="27">
        <f>SUM(B18:F18)</f>
        <v>0</v>
      </c>
      <c r="I18" s="21" t="s">
        <v>355</v>
      </c>
    </row>
    <row r="19" spans="1:15" ht="14.25" thickTop="1"/>
    <row r="21" spans="1:15" hidden="1">
      <c r="D21" s="451" t="s">
        <v>307</v>
      </c>
      <c r="H21" s="451" t="s">
        <v>307</v>
      </c>
    </row>
    <row r="22" spans="1:15" hidden="1">
      <c r="A22" s="29" t="s">
        <v>275</v>
      </c>
      <c r="B22" s="29" t="s">
        <v>306</v>
      </c>
      <c r="D22" s="451"/>
      <c r="F22" s="29" t="s">
        <v>194</v>
      </c>
      <c r="H22" s="451"/>
    </row>
    <row r="23" spans="1:15" hidden="1">
      <c r="A23" s="34" t="s">
        <v>297</v>
      </c>
      <c r="B23" s="35"/>
      <c r="C23" s="35"/>
      <c r="D23" s="36"/>
      <c r="E23" s="35"/>
      <c r="F23" s="37">
        <f>'Out-of-Class form'!AN14</f>
        <v>0</v>
      </c>
      <c r="G23" s="35"/>
      <c r="H23" s="35">
        <f>VALUE(F23)</f>
        <v>0</v>
      </c>
      <c r="O23" s="18"/>
    </row>
    <row r="24" spans="1:15" hidden="1">
      <c r="A24" s="29" t="s">
        <v>303</v>
      </c>
      <c r="B24" s="18">
        <v>44013</v>
      </c>
      <c r="D24" s="17">
        <f>VALUE(B24)</f>
        <v>44013</v>
      </c>
      <c r="F24" s="18">
        <v>44377</v>
      </c>
      <c r="H24" s="17">
        <f>VALUE(F24)</f>
        <v>44377</v>
      </c>
    </row>
    <row r="25" spans="1:15" hidden="1">
      <c r="A25" s="29" t="s">
        <v>304</v>
      </c>
      <c r="B25" s="18">
        <v>44378</v>
      </c>
      <c r="D25" s="17">
        <f t="shared" ref="D25:D38" si="0">VALUE(B25)</f>
        <v>44378</v>
      </c>
      <c r="F25" s="18">
        <v>44742</v>
      </c>
      <c r="H25" s="17">
        <f t="shared" ref="H25:H38" si="1">VALUE(F25)</f>
        <v>44742</v>
      </c>
    </row>
    <row r="26" spans="1:15" hidden="1">
      <c r="A26" s="29" t="s">
        <v>305</v>
      </c>
      <c r="B26" s="18">
        <v>44743</v>
      </c>
      <c r="D26" s="17">
        <f t="shared" si="0"/>
        <v>44743</v>
      </c>
      <c r="F26" s="18">
        <v>45107</v>
      </c>
      <c r="H26" s="17">
        <f t="shared" si="1"/>
        <v>45107</v>
      </c>
    </row>
    <row r="27" spans="1:15" hidden="1">
      <c r="A27" s="29" t="s">
        <v>309</v>
      </c>
      <c r="B27" s="18">
        <v>45108</v>
      </c>
      <c r="D27" s="17">
        <f t="shared" si="0"/>
        <v>45108</v>
      </c>
      <c r="F27" s="18">
        <v>45473</v>
      </c>
      <c r="H27" s="17">
        <f t="shared" si="1"/>
        <v>45473</v>
      </c>
    </row>
    <row r="28" spans="1:15" hidden="1">
      <c r="A28" s="29" t="s">
        <v>310</v>
      </c>
      <c r="B28" s="18">
        <v>45474</v>
      </c>
      <c r="D28" s="17">
        <f t="shared" si="0"/>
        <v>45474</v>
      </c>
      <c r="F28" s="18">
        <v>45838</v>
      </c>
      <c r="H28" s="17">
        <f t="shared" si="1"/>
        <v>45838</v>
      </c>
    </row>
    <row r="29" spans="1:15" hidden="1">
      <c r="A29" s="29" t="s">
        <v>311</v>
      </c>
      <c r="B29" s="18">
        <v>45839</v>
      </c>
      <c r="D29" s="17">
        <f t="shared" si="0"/>
        <v>45839</v>
      </c>
      <c r="F29" s="18">
        <v>46203</v>
      </c>
      <c r="H29" s="17">
        <f t="shared" si="1"/>
        <v>46203</v>
      </c>
    </row>
    <row r="30" spans="1:15" hidden="1">
      <c r="A30" s="29" t="s">
        <v>312</v>
      </c>
      <c r="B30" s="18">
        <v>46204</v>
      </c>
      <c r="D30" s="17">
        <f t="shared" si="0"/>
        <v>46204</v>
      </c>
      <c r="F30" s="18">
        <v>46568</v>
      </c>
      <c r="H30" s="17">
        <f t="shared" si="1"/>
        <v>46568</v>
      </c>
    </row>
    <row r="31" spans="1:15" hidden="1">
      <c r="A31" s="29" t="s">
        <v>313</v>
      </c>
      <c r="B31" s="18">
        <v>46569</v>
      </c>
      <c r="D31" s="17">
        <f t="shared" si="0"/>
        <v>46569</v>
      </c>
      <c r="F31" s="18">
        <v>46934</v>
      </c>
      <c r="H31" s="17">
        <f t="shared" si="1"/>
        <v>46934</v>
      </c>
    </row>
    <row r="32" spans="1:15" hidden="1">
      <c r="A32" s="29" t="s">
        <v>314</v>
      </c>
      <c r="B32" s="18">
        <v>46935</v>
      </c>
      <c r="D32" s="17">
        <f t="shared" si="0"/>
        <v>46935</v>
      </c>
      <c r="F32" s="18">
        <v>47299</v>
      </c>
      <c r="H32" s="17">
        <f t="shared" si="1"/>
        <v>47299</v>
      </c>
    </row>
    <row r="33" spans="1:11" hidden="1">
      <c r="A33" s="29" t="s">
        <v>315</v>
      </c>
      <c r="B33" s="18">
        <v>47300</v>
      </c>
      <c r="D33" s="17">
        <f t="shared" si="0"/>
        <v>47300</v>
      </c>
      <c r="F33" s="18">
        <v>47664</v>
      </c>
      <c r="H33" s="17">
        <f t="shared" si="1"/>
        <v>47664</v>
      </c>
    </row>
    <row r="34" spans="1:11" hidden="1">
      <c r="A34" s="29" t="s">
        <v>316</v>
      </c>
      <c r="B34" s="18">
        <v>47665</v>
      </c>
      <c r="D34" s="17">
        <f t="shared" si="0"/>
        <v>47665</v>
      </c>
      <c r="F34" s="18">
        <v>48029</v>
      </c>
      <c r="H34" s="17">
        <f t="shared" si="1"/>
        <v>48029</v>
      </c>
    </row>
    <row r="35" spans="1:11" hidden="1">
      <c r="A35" s="29" t="s">
        <v>317</v>
      </c>
      <c r="B35" s="18">
        <v>48030</v>
      </c>
      <c r="D35" s="17">
        <f t="shared" si="0"/>
        <v>48030</v>
      </c>
      <c r="F35" s="18">
        <v>48395</v>
      </c>
      <c r="H35" s="17">
        <f t="shared" si="1"/>
        <v>48395</v>
      </c>
    </row>
    <row r="36" spans="1:11" hidden="1">
      <c r="A36" s="29" t="s">
        <v>318</v>
      </c>
      <c r="B36" s="18">
        <v>48396</v>
      </c>
      <c r="D36" s="17">
        <f t="shared" si="0"/>
        <v>48396</v>
      </c>
      <c r="F36" s="18">
        <v>48760</v>
      </c>
      <c r="H36" s="17">
        <f t="shared" si="1"/>
        <v>48760</v>
      </c>
    </row>
    <row r="37" spans="1:11" hidden="1">
      <c r="A37" s="29" t="s">
        <v>319</v>
      </c>
      <c r="B37" s="18">
        <v>48761</v>
      </c>
      <c r="D37" s="17">
        <f t="shared" si="0"/>
        <v>48761</v>
      </c>
      <c r="F37" s="18">
        <v>49125</v>
      </c>
      <c r="H37" s="17">
        <f t="shared" si="1"/>
        <v>49125</v>
      </c>
    </row>
    <row r="38" spans="1:11" hidden="1">
      <c r="A38" s="29" t="s">
        <v>320</v>
      </c>
      <c r="B38" s="18">
        <v>49126</v>
      </c>
      <c r="D38" s="17">
        <f t="shared" si="0"/>
        <v>49126</v>
      </c>
      <c r="F38" s="18">
        <v>49490</v>
      </c>
      <c r="H38" s="17">
        <f t="shared" si="1"/>
        <v>49490</v>
      </c>
    </row>
    <row r="41" spans="1:11" ht="14.25">
      <c r="B41" s="453" t="s">
        <v>344</v>
      </c>
      <c r="C41" s="453"/>
      <c r="D41" s="453"/>
      <c r="E41" s="453"/>
      <c r="F41" s="453"/>
      <c r="G41" s="453"/>
      <c r="H41" s="453"/>
    </row>
    <row r="42" spans="1:11" ht="14.25">
      <c r="B42" s="49"/>
      <c r="C42" s="49"/>
      <c r="D42" s="49"/>
      <c r="E42" s="49"/>
      <c r="F42" s="49"/>
      <c r="G42" s="49"/>
      <c r="H42" s="49"/>
    </row>
    <row r="43" spans="1:11">
      <c r="B43" s="450" t="s">
        <v>334</v>
      </c>
      <c r="C43" s="450"/>
      <c r="D43" s="450"/>
      <c r="E43" s="450"/>
      <c r="F43" s="450"/>
      <c r="H43" s="451" t="s">
        <v>298</v>
      </c>
    </row>
    <row r="44" spans="1:11">
      <c r="B44" s="450"/>
      <c r="C44" s="450"/>
      <c r="D44" s="450"/>
      <c r="E44" s="450"/>
      <c r="F44" s="450"/>
      <c r="H44" s="451"/>
    </row>
    <row r="45" spans="1:11">
      <c r="B45" s="38" t="str">
        <f>IF('Out-of-Class form'!$T$13="APSCUF",IF('Out-of-Class form'!L$60="","",'Out-of-Class form'!L$60),"")</f>
        <v/>
      </c>
      <c r="C45" s="29"/>
      <c r="D45" s="38" t="str">
        <f>IF('Out-of-Class form'!$T$13="APSCUF",IF('Out-of-Class form'!Q$60="","",'Out-of-Class form'!Q$60),"")</f>
        <v/>
      </c>
      <c r="E45" s="29"/>
      <c r="F45" s="38" t="str">
        <f>IF('Out-of-Class form'!$T$13="APSCUF",IF('Out-of-Class form'!W$60="","",'Out-of-Class form'!W$60),"")</f>
        <v/>
      </c>
      <c r="G45" s="29"/>
      <c r="H45" s="451"/>
      <c r="I45" s="39" t="s">
        <v>308</v>
      </c>
      <c r="J45" s="40"/>
      <c r="K45" s="40"/>
    </row>
    <row r="47" spans="1:11">
      <c r="A47" s="17" t="s">
        <v>335</v>
      </c>
      <c r="B47" s="17">
        <v>26</v>
      </c>
    </row>
    <row r="48" spans="1:11">
      <c r="A48" s="17" t="s">
        <v>290</v>
      </c>
      <c r="B48" s="46">
        <f>'Out-of-Class form'!$AN$37</f>
        <v>0</v>
      </c>
      <c r="I48" s="17" t="s">
        <v>336</v>
      </c>
    </row>
    <row r="49" spans="1:9">
      <c r="A49" s="17" t="s">
        <v>337</v>
      </c>
      <c r="B49" s="50" t="str">
        <f>IF(B48=0,"",B48/B47)</f>
        <v/>
      </c>
      <c r="I49" s="17" t="s">
        <v>342</v>
      </c>
    </row>
    <row r="51" spans="1:9">
      <c r="A51" s="48" t="s">
        <v>338</v>
      </c>
      <c r="B51" s="46">
        <f>IF('Out-of-Class form'!T13="Non-Represented","",'Out-of-Class form'!$AN$40)</f>
        <v>0</v>
      </c>
      <c r="I51" s="17" t="s">
        <v>340</v>
      </c>
    </row>
    <row r="52" spans="1:9">
      <c r="A52" s="48" t="s">
        <v>339</v>
      </c>
      <c r="B52" s="47">
        <f>IF(B51="","",B51/26.08)</f>
        <v>0</v>
      </c>
      <c r="I52" s="17" t="s">
        <v>341</v>
      </c>
    </row>
    <row r="53" spans="1:9">
      <c r="A53" s="52" t="s">
        <v>354</v>
      </c>
      <c r="B53" s="53" t="str">
        <f>IF(OR(B49="",B52=""),"",B52-B49)</f>
        <v/>
      </c>
      <c r="I53" s="17" t="s">
        <v>343</v>
      </c>
    </row>
    <row r="55" spans="1:9">
      <c r="A55" s="17" t="s">
        <v>193</v>
      </c>
      <c r="B55" s="18" t="str">
        <f>IF('Out-of-Class form'!$T$13="APSCUF",IF('Out-of-Class form'!$AE$14="","",'Out-of-Class form'!$AE$14),"")</f>
        <v/>
      </c>
      <c r="D55" s="18" t="str">
        <f>IF(D45="","",IF($H$23&gt;VLOOKUP(D$45,$A$24:$D$38,4,FALSE),VLOOKUP(D$45,$A$24:$D$38,4,FALSE),""))</f>
        <v/>
      </c>
      <c r="F55" s="18" t="str">
        <f>IF(F45="","",IF($H$23&gt;VLOOKUP(F$45,$A$24:$D$38,4,FALSE),VLOOKUP(F$45,$A$24:$D$38,4,FALSE),""))</f>
        <v/>
      </c>
      <c r="H55" s="18"/>
    </row>
    <row r="56" spans="1:9">
      <c r="A56" s="17" t="s">
        <v>194</v>
      </c>
      <c r="B56" s="18" t="str">
        <f>IF(B45="","",IF($H$23=0,"",IF($H$23&gt;VLOOKUP(B$45,$A$24:$H$38,8,FALSE),VLOOKUP(B$45,$A$24:$H$38,8,FALSE),$H$23)))</f>
        <v/>
      </c>
      <c r="D56" s="18" t="str">
        <f>IF(D45="","",IF($H$23=0,"",IF($H$23&gt;VLOOKUP(D$45,$A$24:$H$38,8,FALSE),VLOOKUP(D$45,$A$24:$H$38,8,FALSE),$H$23)))</f>
        <v/>
      </c>
      <c r="F56" s="18" t="str">
        <f>IF(F45="","",IF($H$23=0,"",IF($H$23&gt;VLOOKUP(F$45,$A$24:$H$38,8,FALSE),VLOOKUP(F$45,$A$24:$H$38,8,FALSE),$H$23)))</f>
        <v/>
      </c>
      <c r="H56" s="18"/>
    </row>
    <row r="57" spans="1:9">
      <c r="A57" s="17" t="s">
        <v>287</v>
      </c>
      <c r="B57" s="17" t="str">
        <f>IF(B45="","",IF(B56="","",NETWORKDAYS(B55,B56)))</f>
        <v/>
      </c>
      <c r="D57" s="17" t="str">
        <f>IF(D45="","",IF(D56="","",NETWORKDAYS(D55,D56)))</f>
        <v/>
      </c>
      <c r="F57" s="17" t="str">
        <f>IF(F45="","",IF(F56="","",NETWORKDAYS(F55,F56)))</f>
        <v/>
      </c>
    </row>
    <row r="58" spans="1:9">
      <c r="A58" s="17" t="s">
        <v>288</v>
      </c>
      <c r="B58" s="17" t="str">
        <f>IF(B45="","",IF(B57="","",$B$57/5))</f>
        <v/>
      </c>
      <c r="D58" s="17" t="str">
        <f>IF(D45="","",IF(D57="","",$D$57/5))</f>
        <v/>
      </c>
      <c r="F58" s="17" t="str">
        <f>IF(F45="","",IF(F57="","",$B$57/5))</f>
        <v/>
      </c>
    </row>
    <row r="59" spans="1:9">
      <c r="A59" s="22" t="s">
        <v>289</v>
      </c>
      <c r="B59" s="32" t="str">
        <f>IF(B45="","",IF(B58="","",B$58/2))</f>
        <v/>
      </c>
      <c r="D59" s="32" t="str">
        <f>IF(D45="","",IF(D58="","",D$58/2))</f>
        <v/>
      </c>
      <c r="F59" s="32" t="str">
        <f>IF(F45="","",IF(F58="","",F$58/2))</f>
        <v/>
      </c>
      <c r="H59" s="32">
        <f>SUM(B59:F59)</f>
        <v>0</v>
      </c>
      <c r="I59" s="25" t="s">
        <v>301</v>
      </c>
    </row>
    <row r="61" spans="1:9" ht="14.25" thickBot="1">
      <c r="A61" s="26" t="s">
        <v>296</v>
      </c>
      <c r="B61" s="27" t="str">
        <f>IF(OR(B53="",B59=""),"",B59*$B$53)</f>
        <v/>
      </c>
      <c r="C61" s="27"/>
      <c r="D61" s="27" t="str">
        <f>IF(OR(B53="",D59=""),"",D59*$B$53)</f>
        <v/>
      </c>
      <c r="E61" s="27"/>
      <c r="F61" s="27" t="str">
        <f>IF(OR(B53="",F59=""),"",F59*$B$53)</f>
        <v/>
      </c>
      <c r="G61" s="27"/>
      <c r="H61" s="27">
        <f>SUM(B61:F61)</f>
        <v>0</v>
      </c>
      <c r="I61" s="21" t="s">
        <v>355</v>
      </c>
    </row>
    <row r="62" spans="1:9" ht="14.25" thickTop="1"/>
  </sheetData>
  <sheetProtection algorithmName="SHA-512" hashValue="G5elHcPgs+Go7mmMJ7U6GbNicPaXyKCtesQZrs9LjluejcmGAlKmDLh43t/UeA9fiXpRF55J5u8Ri/glRhaygA==" saltValue="abX4F0tS1kM4HvGvS/lg+w==" spinCount="100000" sheet="1" objects="1" scenarios="1" selectLockedCells="1" selectUnlockedCells="1"/>
  <mergeCells count="8">
    <mergeCell ref="B43:F44"/>
    <mergeCell ref="H43:H45"/>
    <mergeCell ref="B1:H1"/>
    <mergeCell ref="B3:F4"/>
    <mergeCell ref="H3:H5"/>
    <mergeCell ref="D21:D22"/>
    <mergeCell ref="H21:H22"/>
    <mergeCell ref="B41:H41"/>
  </mergeCells>
  <pageMargins left="0.7" right="0.7" top="0.75" bottom="0.75" header="0.3" footer="0.3"/>
  <pageSetup scale="69" fitToHeight="2"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Z147"/>
  <sheetViews>
    <sheetView topLeftCell="A112" workbookViewId="0">
      <selection activeCell="B147" sqref="B147"/>
    </sheetView>
  </sheetViews>
  <sheetFormatPr defaultRowHeight="12.75"/>
  <cols>
    <col min="26" max="26" width="10.7109375" customWidth="1"/>
  </cols>
  <sheetData>
    <row r="2" spans="1:1" ht="15">
      <c r="A2" s="236" t="s">
        <v>423</v>
      </c>
    </row>
    <row r="3" spans="1:1" ht="14.25">
      <c r="A3" s="209"/>
    </row>
    <row r="4" spans="1:1" ht="14.25">
      <c r="A4" s="210" t="s">
        <v>424</v>
      </c>
    </row>
    <row r="5" spans="1:1" ht="14.25">
      <c r="A5" s="209"/>
    </row>
    <row r="6" spans="1:1" ht="14.25">
      <c r="A6" s="211" t="s">
        <v>425</v>
      </c>
    </row>
    <row r="7" spans="1:1">
      <c r="A7" s="212" t="s">
        <v>426</v>
      </c>
    </row>
    <row r="8" spans="1:1" ht="13.5">
      <c r="A8" s="242" t="s">
        <v>427</v>
      </c>
    </row>
    <row r="9" spans="1:1" ht="13.5">
      <c r="A9" s="239" t="s">
        <v>428</v>
      </c>
    </row>
    <row r="10" spans="1:1" ht="13.5">
      <c r="A10" s="239" t="s">
        <v>429</v>
      </c>
    </row>
    <row r="11" spans="1:1">
      <c r="A11" s="212" t="s">
        <v>430</v>
      </c>
    </row>
    <row r="12" spans="1:1" ht="13.5">
      <c r="A12" s="243" t="s">
        <v>431</v>
      </c>
    </row>
    <row r="13" spans="1:1" ht="13.5">
      <c r="A13" s="243" t="s">
        <v>432</v>
      </c>
    </row>
    <row r="14" spans="1:1" ht="13.5">
      <c r="A14" s="243" t="s">
        <v>433</v>
      </c>
    </row>
    <row r="15" spans="1:1" ht="13.5">
      <c r="A15" s="243" t="s">
        <v>434</v>
      </c>
    </row>
    <row r="16" spans="1:1" ht="13.5">
      <c r="A16" s="242" t="s">
        <v>435</v>
      </c>
    </row>
    <row r="17" spans="1:26" ht="13.15" customHeight="1">
      <c r="A17" s="454" t="s">
        <v>436</v>
      </c>
      <c r="B17" s="454"/>
      <c r="C17" s="454"/>
      <c r="D17" s="454"/>
      <c r="E17" s="454"/>
      <c r="F17" s="454"/>
      <c r="G17" s="454"/>
      <c r="H17" s="454"/>
      <c r="I17" s="454"/>
      <c r="J17" s="454"/>
      <c r="K17" s="454"/>
      <c r="L17" s="454"/>
      <c r="M17" s="454"/>
      <c r="N17" s="454"/>
      <c r="O17" s="454"/>
      <c r="P17" s="454"/>
      <c r="Q17" s="454"/>
      <c r="R17" s="454"/>
      <c r="S17" s="454"/>
      <c r="T17" s="454"/>
      <c r="U17" s="454"/>
      <c r="V17" s="454"/>
      <c r="W17" s="454"/>
      <c r="X17" s="454"/>
      <c r="Y17" s="454"/>
      <c r="Z17" s="454"/>
    </row>
    <row r="18" spans="1:26" ht="13.15" customHeight="1">
      <c r="A18" s="454"/>
      <c r="B18" s="454"/>
      <c r="C18" s="454"/>
      <c r="D18" s="454"/>
      <c r="E18" s="454"/>
      <c r="F18" s="454"/>
      <c r="G18" s="454"/>
      <c r="H18" s="454"/>
      <c r="I18" s="454"/>
      <c r="J18" s="454"/>
      <c r="K18" s="454"/>
      <c r="L18" s="454"/>
      <c r="M18" s="454"/>
      <c r="N18" s="454"/>
      <c r="O18" s="454"/>
      <c r="P18" s="454"/>
      <c r="Q18" s="454"/>
      <c r="R18" s="454"/>
      <c r="S18" s="454"/>
      <c r="T18" s="454"/>
      <c r="U18" s="454"/>
      <c r="V18" s="454"/>
      <c r="W18" s="454"/>
      <c r="X18" s="454"/>
      <c r="Y18" s="454"/>
      <c r="Z18" s="454"/>
    </row>
    <row r="19" spans="1:26" ht="13.5">
      <c r="A19" s="245" t="s">
        <v>437</v>
      </c>
    </row>
    <row r="20" spans="1:26" ht="13.5">
      <c r="A20" s="245" t="s">
        <v>438</v>
      </c>
    </row>
    <row r="21" spans="1:26" ht="13.5">
      <c r="A21" s="239" t="s">
        <v>439</v>
      </c>
      <c r="B21" s="244"/>
      <c r="C21" s="244"/>
      <c r="D21" s="244"/>
      <c r="E21" s="244"/>
      <c r="F21" s="244"/>
      <c r="G21" s="244"/>
      <c r="H21" s="244"/>
      <c r="I21" s="244"/>
      <c r="J21" s="244"/>
      <c r="K21" s="244"/>
      <c r="L21" s="244"/>
      <c r="M21" s="244"/>
      <c r="N21" s="244"/>
      <c r="O21" s="244"/>
      <c r="P21" s="244"/>
      <c r="Q21" s="244"/>
      <c r="R21" s="244"/>
      <c r="S21" s="244"/>
      <c r="T21" s="244"/>
      <c r="U21" s="244"/>
      <c r="V21" s="244"/>
      <c r="W21" s="244"/>
      <c r="X21" s="244"/>
      <c r="Y21" s="244"/>
      <c r="Z21" s="244"/>
    </row>
    <row r="22" spans="1:26" ht="13.15" customHeight="1">
      <c r="A22" s="454" t="s">
        <v>440</v>
      </c>
      <c r="B22" s="454"/>
      <c r="C22" s="454"/>
      <c r="D22" s="454"/>
      <c r="E22" s="454"/>
      <c r="F22" s="454"/>
      <c r="G22" s="454"/>
      <c r="H22" s="454"/>
      <c r="I22" s="454"/>
      <c r="J22" s="454"/>
      <c r="K22" s="454"/>
      <c r="L22" s="454"/>
      <c r="M22" s="454"/>
      <c r="N22" s="454"/>
      <c r="O22" s="454"/>
      <c r="P22" s="454"/>
      <c r="Q22" s="454"/>
      <c r="R22" s="454"/>
      <c r="S22" s="454"/>
      <c r="T22" s="454"/>
      <c r="U22" s="454"/>
      <c r="V22" s="454"/>
      <c r="W22" s="454"/>
      <c r="X22" s="454"/>
      <c r="Y22" s="454"/>
      <c r="Z22" s="454"/>
    </row>
    <row r="23" spans="1:26" ht="13.15" customHeight="1">
      <c r="A23" s="454"/>
      <c r="B23" s="454"/>
      <c r="C23" s="454"/>
      <c r="D23" s="454"/>
      <c r="E23" s="454"/>
      <c r="F23" s="454"/>
      <c r="G23" s="454"/>
      <c r="H23" s="454"/>
      <c r="I23" s="454"/>
      <c r="J23" s="454"/>
      <c r="K23" s="454"/>
      <c r="L23" s="454"/>
      <c r="M23" s="454"/>
      <c r="N23" s="454"/>
      <c r="O23" s="454"/>
      <c r="P23" s="454"/>
      <c r="Q23" s="454"/>
      <c r="R23" s="454"/>
      <c r="S23" s="454"/>
      <c r="T23" s="454"/>
      <c r="U23" s="454"/>
      <c r="V23" s="454"/>
      <c r="W23" s="454"/>
      <c r="X23" s="454"/>
      <c r="Y23" s="454"/>
      <c r="Z23" s="454"/>
    </row>
    <row r="24" spans="1:26" ht="13.15" customHeight="1">
      <c r="A24" s="237"/>
      <c r="B24" s="237"/>
      <c r="C24" s="237"/>
      <c r="D24" s="237"/>
      <c r="E24" s="237"/>
      <c r="F24" s="237"/>
      <c r="G24" s="237"/>
      <c r="H24" s="237"/>
      <c r="I24" s="237"/>
      <c r="J24" s="237"/>
      <c r="K24" s="237"/>
      <c r="L24" s="237"/>
      <c r="M24" s="237"/>
      <c r="N24" s="237"/>
      <c r="O24" s="237"/>
      <c r="P24" s="237"/>
      <c r="Q24" s="237"/>
      <c r="R24" s="237"/>
      <c r="S24" s="237"/>
      <c r="T24" s="237"/>
      <c r="U24" s="237"/>
      <c r="V24" s="237"/>
      <c r="W24" s="237"/>
      <c r="X24" s="237"/>
      <c r="Y24" s="237"/>
      <c r="Z24" s="237"/>
    </row>
    <row r="25" spans="1:26" ht="14.25">
      <c r="A25" s="213" t="s">
        <v>441</v>
      </c>
    </row>
    <row r="26" spans="1:26" ht="13.5">
      <c r="A26" s="215" t="s">
        <v>442</v>
      </c>
    </row>
    <row r="27" spans="1:26" ht="13.5">
      <c r="A27" s="215" t="s">
        <v>443</v>
      </c>
    </row>
    <row r="28" spans="1:26" ht="13.5">
      <c r="A28" s="217"/>
    </row>
    <row r="29" spans="1:26" ht="14.25">
      <c r="A29" s="213" t="s">
        <v>444</v>
      </c>
    </row>
    <row r="30" spans="1:26">
      <c r="A30" s="215" t="s">
        <v>445</v>
      </c>
    </row>
    <row r="31" spans="1:26">
      <c r="A31" s="215" t="s">
        <v>446</v>
      </c>
    </row>
    <row r="32" spans="1:26" ht="13.5">
      <c r="A32" s="219" t="s">
        <v>447</v>
      </c>
    </row>
    <row r="33" spans="1:26" ht="13.5">
      <c r="A33" s="219"/>
    </row>
    <row r="34" spans="1:26" ht="14.25">
      <c r="A34" s="213" t="s">
        <v>448</v>
      </c>
    </row>
    <row r="35" spans="1:26" ht="14.25">
      <c r="A35" s="213"/>
    </row>
    <row r="36" spans="1:26" ht="14.25">
      <c r="A36" s="213" t="s">
        <v>449</v>
      </c>
    </row>
    <row r="37" spans="1:26" ht="13.5">
      <c r="A37" s="218"/>
    </row>
    <row r="38" spans="1:26" ht="13.5">
      <c r="A38" s="218" t="s">
        <v>450</v>
      </c>
    </row>
    <row r="39" spans="1:26" ht="13.5">
      <c r="A39" s="218"/>
    </row>
    <row r="40" spans="1:26" ht="16.5">
      <c r="A40" s="220" t="s">
        <v>451</v>
      </c>
    </row>
    <row r="41" spans="1:26" ht="16.5">
      <c r="A41" s="221" t="s">
        <v>452</v>
      </c>
    </row>
    <row r="42" spans="1:26" ht="16.5">
      <c r="A42" s="221"/>
    </row>
    <row r="43" spans="1:26" ht="13.15" customHeight="1">
      <c r="A43" s="456" t="s">
        <v>453</v>
      </c>
      <c r="B43" s="456"/>
      <c r="C43" s="456"/>
      <c r="D43" s="456"/>
      <c r="E43" s="456"/>
      <c r="F43" s="456"/>
      <c r="G43" s="456"/>
      <c r="H43" s="456"/>
      <c r="I43" s="456"/>
      <c r="J43" s="456"/>
      <c r="K43" s="456"/>
      <c r="L43" s="456"/>
      <c r="M43" s="456"/>
      <c r="N43" s="456"/>
      <c r="O43" s="456"/>
      <c r="P43" s="456"/>
      <c r="Q43" s="456"/>
      <c r="R43" s="456"/>
      <c r="S43" s="456"/>
      <c r="T43" s="456"/>
      <c r="U43" s="456"/>
      <c r="V43" s="456"/>
      <c r="W43" s="456"/>
      <c r="X43" s="456"/>
      <c r="Y43" s="456"/>
      <c r="Z43" s="456"/>
    </row>
    <row r="44" spans="1:26">
      <c r="A44" s="456"/>
      <c r="B44" s="456"/>
      <c r="C44" s="456"/>
      <c r="D44" s="456"/>
      <c r="E44" s="456"/>
      <c r="F44" s="456"/>
      <c r="G44" s="456"/>
      <c r="H44" s="456"/>
      <c r="I44" s="456"/>
      <c r="J44" s="456"/>
      <c r="K44" s="456"/>
      <c r="L44" s="456"/>
      <c r="M44" s="456"/>
      <c r="N44" s="456"/>
      <c r="O44" s="456"/>
      <c r="P44" s="456"/>
      <c r="Q44" s="456"/>
      <c r="R44" s="456"/>
      <c r="S44" s="456"/>
      <c r="T44" s="456"/>
      <c r="U44" s="456"/>
      <c r="V44" s="456"/>
      <c r="W44" s="456"/>
      <c r="X44" s="456"/>
      <c r="Y44" s="456"/>
      <c r="Z44" s="456"/>
    </row>
    <row r="45" spans="1:26" ht="13.5">
      <c r="A45" s="222" t="s">
        <v>454</v>
      </c>
    </row>
    <row r="46" spans="1:26" ht="13.5">
      <c r="A46" s="222" t="s">
        <v>455</v>
      </c>
    </row>
    <row r="47" spans="1:26" ht="13.5">
      <c r="A47" s="222" t="s">
        <v>456</v>
      </c>
    </row>
    <row r="48" spans="1:26" ht="13.5">
      <c r="A48" s="222" t="s">
        <v>457</v>
      </c>
    </row>
    <row r="49" spans="1:1" ht="13.5">
      <c r="A49" s="223"/>
    </row>
    <row r="50" spans="1:1" ht="14.25">
      <c r="A50" s="220" t="s">
        <v>458</v>
      </c>
    </row>
    <row r="51" spans="1:1" ht="14.25">
      <c r="A51" s="224" t="s">
        <v>459</v>
      </c>
    </row>
    <row r="52" spans="1:1" ht="14.25">
      <c r="A52" s="238" t="s">
        <v>460</v>
      </c>
    </row>
    <row r="53" spans="1:1" ht="14.25">
      <c r="A53" s="238" t="s">
        <v>461</v>
      </c>
    </row>
    <row r="54" spans="1:1" ht="14.25">
      <c r="A54" s="224" t="s">
        <v>462</v>
      </c>
    </row>
    <row r="55" spans="1:1" ht="14.25">
      <c r="A55" s="238" t="s">
        <v>463</v>
      </c>
    </row>
    <row r="56" spans="1:1" ht="14.25">
      <c r="A56" s="238" t="s">
        <v>464</v>
      </c>
    </row>
    <row r="57" spans="1:1" ht="15">
      <c r="A57" s="225"/>
    </row>
    <row r="58" spans="1:1" ht="15">
      <c r="A58" s="226" t="s">
        <v>465</v>
      </c>
    </row>
    <row r="59" spans="1:1" ht="15">
      <c r="A59" s="214"/>
    </row>
    <row r="60" spans="1:1" ht="13.5">
      <c r="A60" s="227" t="s">
        <v>466</v>
      </c>
    </row>
    <row r="61" spans="1:1" ht="13.5">
      <c r="A61" s="218"/>
    </row>
    <row r="62" spans="1:1" ht="13.5">
      <c r="A62" s="227" t="s">
        <v>467</v>
      </c>
    </row>
    <row r="63" spans="1:1" ht="13.5">
      <c r="A63" s="218"/>
    </row>
    <row r="64" spans="1:1" ht="13.5">
      <c r="A64" s="227" t="s">
        <v>468</v>
      </c>
    </row>
    <row r="83" spans="1:26" ht="15">
      <c r="A83" s="225" t="s">
        <v>503</v>
      </c>
    </row>
    <row r="84" spans="1:26" ht="15">
      <c r="A84" s="225"/>
    </row>
    <row r="85" spans="1:26" ht="13.5">
      <c r="A85" s="223" t="s">
        <v>469</v>
      </c>
    </row>
    <row r="86" spans="1:26" ht="13.5">
      <c r="A86" s="223"/>
    </row>
    <row r="87" spans="1:26" ht="13.15" customHeight="1">
      <c r="A87" s="457" t="s">
        <v>470</v>
      </c>
      <c r="B87" s="457"/>
      <c r="C87" s="457"/>
      <c r="D87" s="457"/>
      <c r="E87" s="457"/>
      <c r="F87" s="457"/>
      <c r="G87" s="457"/>
      <c r="H87" s="457"/>
      <c r="I87" s="457"/>
      <c r="J87" s="457"/>
      <c r="K87" s="457"/>
      <c r="L87" s="457"/>
      <c r="M87" s="457"/>
      <c r="N87" s="457"/>
      <c r="O87" s="457"/>
      <c r="P87" s="457"/>
      <c r="Q87" s="457"/>
      <c r="R87" s="457"/>
      <c r="S87" s="457"/>
      <c r="T87" s="457"/>
      <c r="U87" s="457"/>
      <c r="V87" s="457"/>
      <c r="W87" s="457"/>
      <c r="X87" s="457"/>
      <c r="Y87" s="457"/>
      <c r="Z87" s="457"/>
    </row>
    <row r="88" spans="1:26" ht="14.25" customHeight="1">
      <c r="A88" s="457"/>
      <c r="B88" s="457"/>
      <c r="C88" s="457"/>
      <c r="D88" s="457"/>
      <c r="E88" s="457"/>
      <c r="F88" s="457"/>
      <c r="G88" s="457"/>
      <c r="H88" s="457"/>
      <c r="I88" s="457"/>
      <c r="J88" s="457"/>
      <c r="K88" s="457"/>
      <c r="L88" s="457"/>
      <c r="M88" s="457"/>
      <c r="N88" s="457"/>
      <c r="O88" s="457"/>
      <c r="P88" s="457"/>
      <c r="Q88" s="457"/>
      <c r="R88" s="457"/>
      <c r="S88" s="457"/>
      <c r="T88" s="457"/>
      <c r="U88" s="457"/>
      <c r="V88" s="457"/>
      <c r="W88" s="457"/>
      <c r="X88" s="457"/>
      <c r="Y88" s="457"/>
      <c r="Z88" s="457"/>
    </row>
    <row r="89" spans="1:26" ht="16.5">
      <c r="A89" s="221"/>
    </row>
    <row r="90" spans="1:26" ht="14.25">
      <c r="A90" s="210" t="s">
        <v>471</v>
      </c>
    </row>
    <row r="91" spans="1:26" ht="13.5">
      <c r="A91" s="228" t="s">
        <v>472</v>
      </c>
    </row>
    <row r="92" spans="1:26" ht="13.5">
      <c r="A92" s="223"/>
    </row>
    <row r="93" spans="1:26" ht="13.5">
      <c r="A93" s="228" t="s">
        <v>473</v>
      </c>
    </row>
    <row r="94" spans="1:26" ht="13.5">
      <c r="A94" s="223"/>
    </row>
    <row r="95" spans="1:26" ht="13.5">
      <c r="A95" s="228" t="s">
        <v>474</v>
      </c>
    </row>
    <row r="97" spans="1:26" ht="14.25">
      <c r="A97" s="229"/>
    </row>
    <row r="98" spans="1:26" ht="14.25">
      <c r="A98" s="230" t="s">
        <v>475</v>
      </c>
    </row>
    <row r="99" spans="1:26" ht="13.5">
      <c r="A99" s="228" t="s">
        <v>476</v>
      </c>
    </row>
    <row r="100" spans="1:26" ht="13.5">
      <c r="A100" s="223"/>
    </row>
    <row r="101" spans="1:26" ht="13.5">
      <c r="A101" s="228" t="s">
        <v>477</v>
      </c>
    </row>
    <row r="102" spans="1:26" ht="13.5">
      <c r="A102" s="223"/>
    </row>
    <row r="103" spans="1:26" ht="13.5">
      <c r="A103" s="228" t="s">
        <v>478</v>
      </c>
    </row>
    <row r="104" spans="1:26" ht="13.5">
      <c r="A104" s="223"/>
    </row>
    <row r="105" spans="1:26" ht="13.15" customHeight="1">
      <c r="A105" s="458" t="s">
        <v>479</v>
      </c>
      <c r="B105" s="458"/>
      <c r="C105" s="458"/>
      <c r="D105" s="458"/>
      <c r="E105" s="458"/>
      <c r="F105" s="458"/>
      <c r="G105" s="458"/>
      <c r="H105" s="458"/>
      <c r="I105" s="458"/>
      <c r="J105" s="458"/>
      <c r="K105" s="458"/>
      <c r="L105" s="458"/>
      <c r="M105" s="458"/>
      <c r="N105" s="458"/>
      <c r="O105" s="458"/>
      <c r="P105" s="458"/>
      <c r="Q105" s="458"/>
      <c r="R105" s="458"/>
      <c r="S105" s="458"/>
      <c r="T105" s="458"/>
      <c r="U105" s="458"/>
      <c r="V105" s="458"/>
      <c r="W105" s="458"/>
      <c r="X105" s="458"/>
      <c r="Y105" s="458"/>
      <c r="Z105" s="458"/>
    </row>
    <row r="106" spans="1:26">
      <c r="A106" s="458"/>
      <c r="B106" s="458"/>
      <c r="C106" s="458"/>
      <c r="D106" s="458"/>
      <c r="E106" s="458"/>
      <c r="F106" s="458"/>
      <c r="G106" s="458"/>
      <c r="H106" s="458"/>
      <c r="I106" s="458"/>
      <c r="J106" s="458"/>
      <c r="K106" s="458"/>
      <c r="L106" s="458"/>
      <c r="M106" s="458"/>
      <c r="N106" s="458"/>
      <c r="O106" s="458"/>
      <c r="P106" s="458"/>
      <c r="Q106" s="458"/>
      <c r="R106" s="458"/>
      <c r="S106" s="458"/>
      <c r="T106" s="458"/>
      <c r="U106" s="458"/>
      <c r="V106" s="458"/>
      <c r="W106" s="458"/>
      <c r="X106" s="458"/>
      <c r="Y106" s="458"/>
      <c r="Z106" s="458"/>
    </row>
    <row r="107" spans="1:26" ht="13.5">
      <c r="A107" s="223"/>
    </row>
    <row r="108" spans="1:26" ht="13.5">
      <c r="A108" s="228" t="s">
        <v>480</v>
      </c>
    </row>
    <row r="109" spans="1:26" ht="13.5">
      <c r="A109" s="223"/>
    </row>
    <row r="110" spans="1:26" ht="13.15" customHeight="1">
      <c r="A110" s="458" t="s">
        <v>481</v>
      </c>
      <c r="B110" s="458"/>
      <c r="C110" s="458"/>
      <c r="D110" s="458"/>
      <c r="E110" s="458"/>
      <c r="F110" s="458"/>
      <c r="G110" s="458"/>
      <c r="H110" s="458"/>
      <c r="I110" s="458"/>
      <c r="J110" s="458"/>
      <c r="K110" s="458"/>
      <c r="L110" s="458"/>
      <c r="M110" s="458"/>
      <c r="N110" s="458"/>
      <c r="O110" s="458"/>
      <c r="P110" s="458"/>
      <c r="Q110" s="458"/>
      <c r="R110" s="458"/>
      <c r="S110" s="458"/>
      <c r="T110" s="458"/>
      <c r="U110" s="458"/>
      <c r="V110" s="458"/>
      <c r="W110" s="458"/>
      <c r="X110" s="458"/>
      <c r="Y110" s="458"/>
      <c r="Z110" s="458"/>
    </row>
    <row r="111" spans="1:26">
      <c r="A111" s="458"/>
      <c r="B111" s="458"/>
      <c r="C111" s="458"/>
      <c r="D111" s="458"/>
      <c r="E111" s="458"/>
      <c r="F111" s="458"/>
      <c r="G111" s="458"/>
      <c r="H111" s="458"/>
      <c r="I111" s="458"/>
      <c r="J111" s="458"/>
      <c r="K111" s="458"/>
      <c r="L111" s="458"/>
      <c r="M111" s="458"/>
      <c r="N111" s="458"/>
      <c r="O111" s="458"/>
      <c r="P111" s="458"/>
      <c r="Q111" s="458"/>
      <c r="R111" s="458"/>
      <c r="S111" s="458"/>
      <c r="T111" s="458"/>
      <c r="U111" s="458"/>
      <c r="V111" s="458"/>
      <c r="W111" s="458"/>
      <c r="X111" s="458"/>
      <c r="Y111" s="458"/>
      <c r="Z111" s="458"/>
    </row>
    <row r="112" spans="1:26">
      <c r="A112" s="240"/>
      <c r="B112" s="240"/>
      <c r="C112" s="240"/>
      <c r="D112" s="240"/>
      <c r="E112" s="240"/>
      <c r="F112" s="240"/>
      <c r="G112" s="240"/>
      <c r="H112" s="240"/>
      <c r="I112" s="240"/>
      <c r="J112" s="240"/>
      <c r="K112" s="240"/>
      <c r="L112" s="240"/>
      <c r="M112" s="240"/>
      <c r="N112" s="240"/>
      <c r="O112" s="240"/>
      <c r="P112" s="240"/>
      <c r="Q112" s="240"/>
      <c r="R112" s="240"/>
      <c r="S112" s="240"/>
      <c r="T112" s="240"/>
      <c r="U112" s="240"/>
      <c r="V112" s="240"/>
      <c r="W112" s="240"/>
      <c r="X112" s="240"/>
      <c r="Y112" s="240"/>
      <c r="Z112" s="240"/>
    </row>
    <row r="113" spans="1:26" ht="13.5">
      <c r="A113" s="223" t="s">
        <v>482</v>
      </c>
    </row>
    <row r="114" spans="1:26" ht="14.25">
      <c r="A114" s="229"/>
    </row>
    <row r="115" spans="1:26" ht="14.25">
      <c r="A115" s="230" t="s">
        <v>483</v>
      </c>
    </row>
    <row r="116" spans="1:26">
      <c r="A116" s="459" t="s">
        <v>484</v>
      </c>
      <c r="B116" s="459"/>
      <c r="C116" s="459"/>
      <c r="D116" s="459"/>
      <c r="E116" s="459"/>
      <c r="F116" s="459"/>
      <c r="G116" s="459"/>
      <c r="H116" s="459"/>
      <c r="I116" s="459"/>
      <c r="J116" s="459"/>
      <c r="K116" s="459"/>
      <c r="L116" s="459"/>
      <c r="M116" s="459"/>
      <c r="N116" s="459"/>
      <c r="O116" s="459"/>
      <c r="P116" s="459"/>
      <c r="Q116" s="459"/>
      <c r="R116" s="459"/>
      <c r="S116" s="459"/>
      <c r="T116" s="459"/>
      <c r="U116" s="459"/>
      <c r="V116" s="459"/>
      <c r="W116" s="459"/>
      <c r="X116" s="459"/>
      <c r="Y116" s="459"/>
      <c r="Z116" s="459"/>
    </row>
    <row r="117" spans="1:26" ht="13.15" customHeight="1">
      <c r="A117" s="459"/>
      <c r="B117" s="459"/>
      <c r="C117" s="459"/>
      <c r="D117" s="459"/>
      <c r="E117" s="459"/>
      <c r="F117" s="459"/>
      <c r="G117" s="459"/>
      <c r="H117" s="459"/>
      <c r="I117" s="459"/>
      <c r="J117" s="459"/>
      <c r="K117" s="459"/>
      <c r="L117" s="459"/>
      <c r="M117" s="459"/>
      <c r="N117" s="459"/>
      <c r="O117" s="459"/>
      <c r="P117" s="459"/>
      <c r="Q117" s="459"/>
      <c r="R117" s="459"/>
      <c r="S117" s="459"/>
      <c r="T117" s="459"/>
      <c r="U117" s="459"/>
      <c r="V117" s="459"/>
      <c r="W117" s="459"/>
      <c r="X117" s="459"/>
      <c r="Y117" s="459"/>
      <c r="Z117" s="459"/>
    </row>
    <row r="118" spans="1:26" ht="14.25">
      <c r="A118" s="229"/>
    </row>
    <row r="119" spans="1:26" ht="14.25">
      <c r="A119" s="230" t="s">
        <v>485</v>
      </c>
    </row>
    <row r="120" spans="1:26" ht="13.5">
      <c r="A120" s="231" t="s">
        <v>486</v>
      </c>
    </row>
    <row r="121" spans="1:26" ht="14.25">
      <c r="A121" s="229"/>
    </row>
    <row r="122" spans="1:26" ht="14.25">
      <c r="A122" s="230" t="s">
        <v>487</v>
      </c>
    </row>
    <row r="123" spans="1:26" ht="13.5">
      <c r="A123" s="217" t="s">
        <v>488</v>
      </c>
    </row>
    <row r="124" spans="1:26" ht="14.25">
      <c r="A124" s="229"/>
    </row>
    <row r="125" spans="1:26" ht="14.25">
      <c r="A125" s="230" t="s">
        <v>489</v>
      </c>
    </row>
    <row r="126" spans="1:26" ht="13.5">
      <c r="A126" s="217" t="s">
        <v>490</v>
      </c>
    </row>
    <row r="127" spans="1:26" ht="13.5">
      <c r="A127" s="217"/>
    </row>
    <row r="128" spans="1:26" ht="13.5">
      <c r="A128" s="232" t="s">
        <v>491</v>
      </c>
    </row>
    <row r="129" spans="1:26">
      <c r="A129" s="232"/>
    </row>
    <row r="130" spans="1:26" ht="13.5">
      <c r="A130" s="232" t="s">
        <v>492</v>
      </c>
    </row>
    <row r="131" spans="1:26" ht="17.25">
      <c r="A131" s="233"/>
    </row>
    <row r="132" spans="1:26" ht="13.5">
      <c r="A132" s="241" t="s">
        <v>493</v>
      </c>
    </row>
    <row r="133" spans="1:26" ht="14.25">
      <c r="A133" s="229"/>
    </row>
    <row r="134" spans="1:26" ht="14.25">
      <c r="A134" s="230" t="s">
        <v>494</v>
      </c>
    </row>
    <row r="135" spans="1:26" ht="13.5">
      <c r="A135" s="217" t="s">
        <v>495</v>
      </c>
    </row>
    <row r="136" spans="1:26" ht="13.5">
      <c r="A136" s="232" t="s">
        <v>496</v>
      </c>
    </row>
    <row r="137" spans="1:26" ht="13.5">
      <c r="A137" s="216"/>
    </row>
    <row r="138" spans="1:26" ht="13.5">
      <c r="A138" s="232" t="s">
        <v>497</v>
      </c>
    </row>
    <row r="139" spans="1:26">
      <c r="A139" s="232"/>
    </row>
    <row r="140" spans="1:26" ht="13.5">
      <c r="A140" s="241" t="s">
        <v>498</v>
      </c>
    </row>
    <row r="141" spans="1:26" ht="14.25">
      <c r="A141" s="234"/>
    </row>
    <row r="142" spans="1:26" ht="14.25">
      <c r="A142" s="235" t="s">
        <v>499</v>
      </c>
    </row>
    <row r="143" spans="1:26" ht="13.15" customHeight="1">
      <c r="A143" s="455" t="s">
        <v>500</v>
      </c>
      <c r="B143" s="455"/>
      <c r="C143" s="455"/>
      <c r="D143" s="455"/>
      <c r="E143" s="455"/>
      <c r="F143" s="455"/>
      <c r="G143" s="455"/>
      <c r="H143" s="455"/>
      <c r="I143" s="455"/>
      <c r="J143" s="455"/>
      <c r="K143" s="455"/>
      <c r="L143" s="455"/>
      <c r="M143" s="455"/>
      <c r="N143" s="455"/>
      <c r="O143" s="455"/>
      <c r="P143" s="455"/>
      <c r="Q143" s="455"/>
      <c r="R143" s="455"/>
      <c r="S143" s="455"/>
      <c r="T143" s="455"/>
      <c r="U143" s="455"/>
      <c r="V143" s="455"/>
      <c r="W143" s="455"/>
      <c r="X143" s="455"/>
      <c r="Y143" s="455"/>
      <c r="Z143" s="455"/>
    </row>
    <row r="144" spans="1:26" ht="13.15" customHeight="1">
      <c r="A144" s="455"/>
      <c r="B144" s="455"/>
      <c r="C144" s="455"/>
      <c r="D144" s="455"/>
      <c r="E144" s="455"/>
      <c r="F144" s="455"/>
      <c r="G144" s="455"/>
      <c r="H144" s="455"/>
      <c r="I144" s="455"/>
      <c r="J144" s="455"/>
      <c r="K144" s="455"/>
      <c r="L144" s="455"/>
      <c r="M144" s="455"/>
      <c r="N144" s="455"/>
      <c r="O144" s="455"/>
      <c r="P144" s="455"/>
      <c r="Q144" s="455"/>
      <c r="R144" s="455"/>
      <c r="S144" s="455"/>
      <c r="T144" s="455"/>
      <c r="U144" s="455"/>
      <c r="V144" s="455"/>
      <c r="W144" s="455"/>
      <c r="X144" s="455"/>
      <c r="Y144" s="455"/>
      <c r="Z144" s="455"/>
    </row>
    <row r="145" spans="1:1" ht="15">
      <c r="A145" s="214"/>
    </row>
    <row r="146" spans="1:1" ht="14.25">
      <c r="A146" s="230" t="s">
        <v>501</v>
      </c>
    </row>
    <row r="147" spans="1:1">
      <c r="A147" s="246" t="s">
        <v>502</v>
      </c>
    </row>
  </sheetData>
  <sheetProtection algorithmName="SHA-512" hashValue="21vghMdRt3M5xc5x5xWlwcIqAeXwTvXVQOw0gw4QhvGIjDkmMJpfIOiXplg4ZoKsP6d2r8Fqnr2mHl0755G2Ow==" saltValue="vzci/pZU8tWbnLrDYYDZKw==" spinCount="100000" sheet="1" objects="1" scenarios="1"/>
  <mergeCells count="8">
    <mergeCell ref="A17:Z18"/>
    <mergeCell ref="A143:Z144"/>
    <mergeCell ref="A22:Z23"/>
    <mergeCell ref="A43:Z44"/>
    <mergeCell ref="A87:Z88"/>
    <mergeCell ref="A105:Z106"/>
    <mergeCell ref="A110:Z111"/>
    <mergeCell ref="A116:Z117"/>
  </mergeCells>
  <hyperlinks>
    <hyperlink ref="A147" r:id="rId1" display="mailto:budoff@wcupa.edu" xr:uid="{00000000-0004-0000-0200-000000000000}"/>
  </hyperlinks>
  <pageMargins left="0.7" right="0.7" top="0.75" bottom="0.75" header="0.3" footer="0.3"/>
  <pageSetup orientation="portrait" horizontalDpi="0" verticalDpi="0"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L28"/>
  <sheetViews>
    <sheetView topLeftCell="A7" workbookViewId="0">
      <selection activeCell="A26" sqref="A26"/>
    </sheetView>
  </sheetViews>
  <sheetFormatPr defaultRowHeight="12.75"/>
  <cols>
    <col min="1" max="1" width="74.140625" bestFit="1" customWidth="1"/>
    <col min="2" max="5" width="11.42578125" bestFit="1" customWidth="1"/>
    <col min="6" max="6" width="17.85546875" hidden="1" customWidth="1"/>
    <col min="7" max="7" width="14.5703125" customWidth="1"/>
    <col min="9" max="9" width="0" hidden="1" customWidth="1"/>
    <col min="10" max="10" width="12" customWidth="1"/>
    <col min="11" max="11" width="11.5703125" customWidth="1"/>
    <col min="12" max="12" width="0" hidden="1" customWidth="1"/>
  </cols>
  <sheetData>
    <row r="6" spans="1:12" ht="13.5" thickBot="1"/>
    <row r="7" spans="1:12" ht="16.5" thickBot="1">
      <c r="A7" s="55"/>
      <c r="B7" s="460" t="s">
        <v>408</v>
      </c>
      <c r="C7" s="461"/>
      <c r="D7" s="460" t="s">
        <v>409</v>
      </c>
      <c r="E7" s="462"/>
      <c r="F7" s="461"/>
      <c r="G7" s="460" t="s">
        <v>410</v>
      </c>
      <c r="H7" s="462"/>
      <c r="I7" s="461"/>
      <c r="J7" s="460" t="s">
        <v>411</v>
      </c>
      <c r="K7" s="462"/>
      <c r="L7" s="463"/>
    </row>
    <row r="8" spans="1:12" ht="15.75">
      <c r="A8" s="56" t="s">
        <v>366</v>
      </c>
      <c r="B8" s="464" t="s">
        <v>368</v>
      </c>
      <c r="C8" s="465"/>
      <c r="D8" s="464" t="s">
        <v>368</v>
      </c>
      <c r="E8" s="465"/>
      <c r="F8" s="57" t="s">
        <v>367</v>
      </c>
      <c r="G8" s="464" t="s">
        <v>368</v>
      </c>
      <c r="H8" s="465"/>
      <c r="I8" s="57" t="s">
        <v>367</v>
      </c>
      <c r="J8" s="464" t="s">
        <v>368</v>
      </c>
      <c r="K8" s="465"/>
      <c r="L8" s="57" t="s">
        <v>367</v>
      </c>
    </row>
    <row r="9" spans="1:12" ht="15.75">
      <c r="A9" s="58" t="s">
        <v>369</v>
      </c>
      <c r="B9" s="83">
        <v>9.2899999999999996E-2</v>
      </c>
      <c r="C9" s="84"/>
      <c r="D9" s="83">
        <v>9.2899999999999996E-2</v>
      </c>
      <c r="E9" s="84"/>
      <c r="F9" s="59">
        <f>(+D9-B9)/B9</f>
        <v>0</v>
      </c>
      <c r="G9" s="83">
        <v>9.2899999999999996E-2</v>
      </c>
      <c r="H9" s="84"/>
      <c r="I9" s="59">
        <f>(+G9-D9)/D9</f>
        <v>0</v>
      </c>
      <c r="J9" s="83">
        <v>9.2899999999999996E-2</v>
      </c>
      <c r="K9" s="84"/>
      <c r="L9" s="59">
        <f>(+J9-G9)/G9</f>
        <v>0</v>
      </c>
    </row>
    <row r="10" spans="1:12" ht="15.75">
      <c r="A10" s="58" t="s">
        <v>370</v>
      </c>
      <c r="B10" s="83"/>
      <c r="C10" s="84"/>
      <c r="D10" s="83"/>
      <c r="E10" s="84"/>
      <c r="F10" s="59"/>
      <c r="G10" s="83"/>
      <c r="H10" s="84"/>
      <c r="I10" s="59"/>
      <c r="J10" s="83"/>
      <c r="K10" s="84"/>
      <c r="L10" s="59"/>
    </row>
    <row r="11" spans="1:12" ht="15.75">
      <c r="A11" s="61" t="s">
        <v>371</v>
      </c>
      <c r="B11" s="81">
        <v>0.29480000000000001</v>
      </c>
      <c r="C11" s="82"/>
      <c r="D11" s="81">
        <f>B11*(1+F11)</f>
        <v>0.30659200000000003</v>
      </c>
      <c r="E11" s="82"/>
      <c r="F11" s="59">
        <v>0.04</v>
      </c>
      <c r="G11" s="81">
        <f>34.9/33.22*D11</f>
        <v>0.32209695364238411</v>
      </c>
      <c r="H11" s="82"/>
      <c r="I11" s="59">
        <f>+G11/D11-1</f>
        <v>5.0571944611679687E-2</v>
      </c>
      <c r="J11" s="81">
        <f>0.3478/0.349*G11</f>
        <v>0.32098945695364239</v>
      </c>
      <c r="K11" s="82"/>
      <c r="L11" s="59">
        <f t="shared" ref="L11:L14" si="0">+J11/G11-1</f>
        <v>-3.4383954154727503E-3</v>
      </c>
    </row>
    <row r="12" spans="1:12" ht="15.75">
      <c r="A12" s="61" t="s">
        <v>372</v>
      </c>
      <c r="B12" s="81">
        <v>0.36840000000000001</v>
      </c>
      <c r="C12" s="82"/>
      <c r="D12" s="81">
        <f>B12*(1+F12)</f>
        <v>0.38313600000000003</v>
      </c>
      <c r="E12" s="82"/>
      <c r="F12" s="59">
        <v>0.04</v>
      </c>
      <c r="G12" s="81">
        <f>34.9/33.22*D12</f>
        <v>0.40251193257074053</v>
      </c>
      <c r="H12" s="82"/>
      <c r="I12" s="59">
        <f>+G12/D12-1</f>
        <v>5.0571944611679687E-2</v>
      </c>
      <c r="J12" s="81">
        <f t="shared" ref="J12:J14" si="1">0.3478/0.349*G12</f>
        <v>0.40112793738711622</v>
      </c>
      <c r="K12" s="82"/>
      <c r="L12" s="59">
        <f t="shared" si="0"/>
        <v>-3.4383954154727503E-3</v>
      </c>
    </row>
    <row r="13" spans="1:12" ht="15.75">
      <c r="A13" s="61" t="s">
        <v>373</v>
      </c>
      <c r="B13" s="81">
        <v>0.25469999999999998</v>
      </c>
      <c r="C13" s="82"/>
      <c r="D13" s="81">
        <f>B13*(1+F13)</f>
        <v>0.26488800000000001</v>
      </c>
      <c r="E13" s="82"/>
      <c r="F13" s="59">
        <v>0.04</v>
      </c>
      <c r="G13" s="81">
        <f>34.9/33.22*D13</f>
        <v>0.27828390126429864</v>
      </c>
      <c r="H13" s="82"/>
      <c r="I13" s="59">
        <f>+G13/D13-1</f>
        <v>5.0571944611679687E-2</v>
      </c>
      <c r="J13" s="81">
        <f t="shared" si="1"/>
        <v>0.27732705117399159</v>
      </c>
      <c r="K13" s="82"/>
      <c r="L13" s="59">
        <f t="shared" si="0"/>
        <v>-3.4383954154727503E-3</v>
      </c>
    </row>
    <row r="14" spans="1:12" ht="15.75">
      <c r="A14" s="61" t="s">
        <v>374</v>
      </c>
      <c r="B14" s="81">
        <v>0.24845240000000002</v>
      </c>
      <c r="C14" s="82"/>
      <c r="D14" s="81">
        <f>B14*(1+F14)</f>
        <v>0.25839049600000003</v>
      </c>
      <c r="E14" s="82"/>
      <c r="F14" s="59">
        <v>0.04</v>
      </c>
      <c r="G14" s="81">
        <f>34.9/33.22*D14</f>
        <v>0.27145780585189649</v>
      </c>
      <c r="H14" s="82"/>
      <c r="I14" s="59">
        <f>+G14/D14-1</f>
        <v>5.0571944611679687E-2</v>
      </c>
      <c r="J14" s="81">
        <f t="shared" si="1"/>
        <v>0.27052442657676107</v>
      </c>
      <c r="K14" s="82"/>
      <c r="L14" s="59">
        <f t="shared" si="0"/>
        <v>-3.4383954154726393E-3</v>
      </c>
    </row>
    <row r="15" spans="1:12" ht="15.75">
      <c r="A15" s="62" t="s">
        <v>375</v>
      </c>
      <c r="B15" s="79" t="s">
        <v>376</v>
      </c>
      <c r="C15" s="80"/>
      <c r="D15" s="79" t="s">
        <v>377</v>
      </c>
      <c r="E15" s="80"/>
      <c r="F15" s="60" t="s">
        <v>378</v>
      </c>
      <c r="G15" s="79" t="s">
        <v>379</v>
      </c>
      <c r="H15" s="80"/>
      <c r="I15" s="60" t="s">
        <v>380</v>
      </c>
      <c r="J15" s="79" t="s">
        <v>381</v>
      </c>
      <c r="K15" s="80"/>
      <c r="L15" s="64" t="s">
        <v>382</v>
      </c>
    </row>
    <row r="16" spans="1:12" ht="15.75">
      <c r="A16" s="65" t="s">
        <v>383</v>
      </c>
      <c r="B16" s="79" t="s">
        <v>384</v>
      </c>
      <c r="C16" s="80"/>
      <c r="D16" s="79" t="s">
        <v>385</v>
      </c>
      <c r="E16" s="80"/>
      <c r="F16" s="60" t="s">
        <v>378</v>
      </c>
      <c r="G16" s="79" t="s">
        <v>386</v>
      </c>
      <c r="H16" s="80"/>
      <c r="I16" s="60" t="s">
        <v>387</v>
      </c>
      <c r="J16" s="79" t="s">
        <v>388</v>
      </c>
      <c r="K16" s="80"/>
      <c r="L16" s="64" t="s">
        <v>389</v>
      </c>
    </row>
    <row r="17" spans="1:12" ht="15.75">
      <c r="A17" s="66" t="s">
        <v>390</v>
      </c>
      <c r="B17" s="75" t="s">
        <v>391</v>
      </c>
      <c r="C17" s="76"/>
      <c r="D17" s="75" t="s">
        <v>392</v>
      </c>
      <c r="E17" s="76"/>
      <c r="F17" s="60" t="s">
        <v>393</v>
      </c>
      <c r="G17" s="75" t="s">
        <v>394</v>
      </c>
      <c r="H17" s="76"/>
      <c r="I17" s="60" t="s">
        <v>395</v>
      </c>
      <c r="J17" s="75" t="s">
        <v>396</v>
      </c>
      <c r="K17" s="76"/>
      <c r="L17" s="64" t="s">
        <v>397</v>
      </c>
    </row>
    <row r="18" spans="1:12" ht="15" customHeight="1">
      <c r="A18" s="71" t="s">
        <v>398</v>
      </c>
      <c r="B18" s="77"/>
      <c r="C18" s="78"/>
      <c r="D18" s="77"/>
      <c r="E18" s="78"/>
      <c r="F18" s="63"/>
      <c r="G18" s="77"/>
      <c r="H18" s="78"/>
      <c r="I18" s="63"/>
      <c r="J18" s="77" t="s">
        <v>399</v>
      </c>
      <c r="K18" s="78"/>
      <c r="L18" s="63"/>
    </row>
    <row r="19" spans="1:12" ht="15.75">
      <c r="A19" s="67" t="s">
        <v>400</v>
      </c>
      <c r="B19" s="73" t="s">
        <v>401</v>
      </c>
      <c r="C19" s="74"/>
      <c r="D19" s="73" t="s">
        <v>403</v>
      </c>
      <c r="E19" s="74"/>
      <c r="F19" s="68" t="s">
        <v>404</v>
      </c>
      <c r="G19" s="73" t="s">
        <v>405</v>
      </c>
      <c r="H19" s="74"/>
      <c r="I19" s="68" t="s">
        <v>406</v>
      </c>
      <c r="J19" s="73" t="s">
        <v>407</v>
      </c>
      <c r="K19" s="74"/>
      <c r="L19" s="68" t="s">
        <v>402</v>
      </c>
    </row>
    <row r="24" spans="1:12" ht="13.5" thickBot="1"/>
    <row r="25" spans="1:12" ht="16.5" thickBot="1">
      <c r="A25" s="56" t="s">
        <v>366</v>
      </c>
      <c r="B25" s="69" t="s">
        <v>408</v>
      </c>
      <c r="C25" s="70" t="s">
        <v>409</v>
      </c>
      <c r="D25" s="70" t="s">
        <v>410</v>
      </c>
      <c r="E25" s="70" t="s">
        <v>411</v>
      </c>
      <c r="F25" s="72"/>
    </row>
    <row r="26" spans="1:12" ht="15.75">
      <c r="A26" s="85" t="s">
        <v>369</v>
      </c>
      <c r="B26" s="87">
        <v>9.2899999999999996E-2</v>
      </c>
      <c r="C26" s="87">
        <v>9.2899999999999996E-2</v>
      </c>
      <c r="D26" s="87">
        <v>9.2899999999999996E-2</v>
      </c>
      <c r="E26" s="87">
        <v>9.2899999999999996E-2</v>
      </c>
    </row>
    <row r="27" spans="1:12" ht="15.75">
      <c r="A27" s="85" t="s">
        <v>370</v>
      </c>
      <c r="B27" s="87">
        <v>0.36840000000000001</v>
      </c>
      <c r="C27" s="87">
        <v>0.38313600000000003</v>
      </c>
      <c r="D27" s="87">
        <v>0.40251193257074053</v>
      </c>
      <c r="E27" s="87">
        <v>0.40112793738711622</v>
      </c>
    </row>
    <row r="28" spans="1:12" ht="15.75">
      <c r="A28" s="86" t="s">
        <v>412</v>
      </c>
      <c r="B28" s="87">
        <f>0.16755+0.0041+0.0009</f>
        <v>0.17255000000000001</v>
      </c>
      <c r="C28" s="87">
        <f>0.16968+0.0042+0.0009</f>
        <v>0.17478000000000002</v>
      </c>
      <c r="D28" s="87">
        <f>0.17293+0.0042+0.0009</f>
        <v>0.17803000000000002</v>
      </c>
      <c r="E28" s="87">
        <f>0.17535+0.0042+0.0009</f>
        <v>0.18045000000000003</v>
      </c>
    </row>
  </sheetData>
  <mergeCells count="8">
    <mergeCell ref="B7:C7"/>
    <mergeCell ref="D7:F7"/>
    <mergeCell ref="G7:I7"/>
    <mergeCell ref="J7:L7"/>
    <mergeCell ref="B8:C8"/>
    <mergeCell ref="D8:E8"/>
    <mergeCell ref="G8:H8"/>
    <mergeCell ref="J8:K8"/>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2"/>
  <sheetViews>
    <sheetView workbookViewId="0">
      <selection activeCell="H10" sqref="H10:H13"/>
    </sheetView>
  </sheetViews>
  <sheetFormatPr defaultColWidth="9.140625" defaultRowHeight="15"/>
  <cols>
    <col min="1" max="1" width="5.5703125" style="7" bestFit="1" customWidth="1"/>
    <col min="2" max="2" width="12.140625" style="7" customWidth="1"/>
    <col min="3" max="3" width="11.5703125" style="7" customWidth="1"/>
    <col min="4" max="4" width="13.28515625" style="7" customWidth="1"/>
    <col min="5" max="5" width="15" style="7" customWidth="1"/>
    <col min="6" max="6" width="13.85546875" style="7" customWidth="1"/>
    <col min="7" max="7" width="9.140625" style="7"/>
    <col min="8" max="8" width="3.7109375" style="7" bestFit="1" customWidth="1"/>
    <col min="9" max="11" width="10.140625" style="7" bestFit="1" customWidth="1"/>
    <col min="12" max="12" width="13.28515625" style="7" customWidth="1"/>
    <col min="13" max="13" width="13.7109375" style="7" customWidth="1"/>
    <col min="14" max="16384" width="9.140625" style="7"/>
  </cols>
  <sheetData>
    <row r="1" spans="1:13" ht="15.75" thickBot="1">
      <c r="A1" s="466" t="s">
        <v>278</v>
      </c>
      <c r="B1" s="467"/>
      <c r="C1" s="467"/>
      <c r="D1" s="467"/>
      <c r="E1" s="467"/>
      <c r="F1" s="467"/>
      <c r="H1" s="466" t="s">
        <v>278</v>
      </c>
      <c r="I1" s="467"/>
      <c r="J1" s="467"/>
      <c r="K1" s="467"/>
      <c r="L1" s="467"/>
      <c r="M1" s="467"/>
    </row>
    <row r="2" spans="1:13" ht="15.75" thickBot="1">
      <c r="A2" s="466" t="s">
        <v>279</v>
      </c>
      <c r="B2" s="467"/>
      <c r="C2" s="467"/>
      <c r="D2" s="467"/>
      <c r="E2" s="467"/>
      <c r="F2" s="467"/>
      <c r="H2" s="466" t="s">
        <v>284</v>
      </c>
      <c r="I2" s="467"/>
      <c r="J2" s="467"/>
      <c r="K2" s="467"/>
      <c r="L2" s="467"/>
      <c r="M2" s="467"/>
    </row>
    <row r="3" spans="1:13" ht="15.75" thickBot="1">
      <c r="A3" s="8"/>
      <c r="B3" s="9"/>
      <c r="C3" s="9"/>
      <c r="D3" s="10"/>
      <c r="E3" s="468" t="s">
        <v>280</v>
      </c>
      <c r="F3" s="468" t="s">
        <v>281</v>
      </c>
      <c r="H3" s="8"/>
      <c r="I3" s="9"/>
      <c r="J3" s="9"/>
      <c r="K3" s="10"/>
      <c r="L3" s="468" t="s">
        <v>280</v>
      </c>
      <c r="M3" s="468" t="s">
        <v>281</v>
      </c>
    </row>
    <row r="4" spans="1:13" ht="15.75" thickBot="1">
      <c r="A4" s="11"/>
      <c r="B4" s="12"/>
      <c r="C4" s="12"/>
      <c r="D4" s="13"/>
      <c r="E4" s="468"/>
      <c r="F4" s="468"/>
      <c r="H4" s="11"/>
      <c r="I4" s="12"/>
      <c r="J4" s="12"/>
      <c r="K4" s="13"/>
      <c r="L4" s="468"/>
      <c r="M4" s="468"/>
    </row>
    <row r="5" spans="1:13" ht="15.75" thickBot="1">
      <c r="A5" s="14" t="s">
        <v>282</v>
      </c>
      <c r="B5" s="14" t="s">
        <v>193</v>
      </c>
      <c r="C5" s="14" t="s">
        <v>194</v>
      </c>
      <c r="D5" s="14" t="s">
        <v>283</v>
      </c>
      <c r="E5" s="468"/>
      <c r="F5" s="468"/>
      <c r="H5" s="14" t="s">
        <v>282</v>
      </c>
      <c r="I5" s="14" t="s">
        <v>193</v>
      </c>
      <c r="J5" s="14" t="s">
        <v>194</v>
      </c>
      <c r="K5" s="14" t="s">
        <v>283</v>
      </c>
      <c r="L5" s="468"/>
      <c r="M5" s="468"/>
    </row>
    <row r="6" spans="1:13" ht="15.75" thickBot="1">
      <c r="A6" s="14">
        <v>1</v>
      </c>
      <c r="B6" s="15">
        <v>43806</v>
      </c>
      <c r="C6" s="15">
        <v>43819</v>
      </c>
      <c r="D6" s="15">
        <v>43833</v>
      </c>
      <c r="E6" s="15">
        <v>43822</v>
      </c>
      <c r="F6" s="15">
        <v>43825</v>
      </c>
      <c r="H6" s="14">
        <v>1</v>
      </c>
      <c r="I6" s="15">
        <v>44184</v>
      </c>
      <c r="J6" s="15">
        <v>44197</v>
      </c>
      <c r="K6" s="15">
        <v>44211</v>
      </c>
      <c r="L6" s="15">
        <v>44200</v>
      </c>
      <c r="M6" s="15">
        <v>44203</v>
      </c>
    </row>
    <row r="7" spans="1:13" ht="15.75" thickBot="1">
      <c r="A7" s="14">
        <v>2</v>
      </c>
      <c r="B7" s="15">
        <v>43820</v>
      </c>
      <c r="C7" s="15">
        <v>43833</v>
      </c>
      <c r="D7" s="15">
        <v>43847</v>
      </c>
      <c r="E7" s="15">
        <v>43836</v>
      </c>
      <c r="F7" s="15">
        <v>43839</v>
      </c>
      <c r="H7" s="14">
        <v>2</v>
      </c>
      <c r="I7" s="15">
        <f>I6+14</f>
        <v>44198</v>
      </c>
      <c r="J7" s="15">
        <f t="shared" ref="J7:M7" si="0">J6+14</f>
        <v>44211</v>
      </c>
      <c r="K7" s="15">
        <f t="shared" si="0"/>
        <v>44225</v>
      </c>
      <c r="L7" s="15">
        <f t="shared" si="0"/>
        <v>44214</v>
      </c>
      <c r="M7" s="15">
        <f t="shared" si="0"/>
        <v>44217</v>
      </c>
    </row>
    <row r="8" spans="1:13" ht="15.75" thickBot="1">
      <c r="A8" s="14">
        <v>3</v>
      </c>
      <c r="B8" s="15">
        <v>43834</v>
      </c>
      <c r="C8" s="15">
        <v>43847</v>
      </c>
      <c r="D8" s="15">
        <v>43861</v>
      </c>
      <c r="E8" s="15">
        <v>43850</v>
      </c>
      <c r="F8" s="15">
        <v>43853</v>
      </c>
      <c r="H8" s="14">
        <v>3</v>
      </c>
      <c r="I8" s="15">
        <f t="shared" ref="I8:I32" si="1">I7+14</f>
        <v>44212</v>
      </c>
      <c r="J8" s="15">
        <f t="shared" ref="J8:J32" si="2">J7+14</f>
        <v>44225</v>
      </c>
      <c r="K8" s="15">
        <f t="shared" ref="K8:K32" si="3">K7+14</f>
        <v>44239</v>
      </c>
      <c r="L8" s="15">
        <f t="shared" ref="L8:L32" si="4">L7+14</f>
        <v>44228</v>
      </c>
      <c r="M8" s="15">
        <f t="shared" ref="M8:M32" si="5">M7+14</f>
        <v>44231</v>
      </c>
    </row>
    <row r="9" spans="1:13" ht="15.75" thickBot="1">
      <c r="A9" s="14">
        <v>4</v>
      </c>
      <c r="B9" s="15">
        <v>43848</v>
      </c>
      <c r="C9" s="15">
        <v>43861</v>
      </c>
      <c r="D9" s="15">
        <v>43875</v>
      </c>
      <c r="E9" s="15">
        <v>43864</v>
      </c>
      <c r="F9" s="15">
        <v>43867</v>
      </c>
      <c r="H9" s="14">
        <v>4</v>
      </c>
      <c r="I9" s="15">
        <f t="shared" si="1"/>
        <v>44226</v>
      </c>
      <c r="J9" s="15">
        <f t="shared" si="2"/>
        <v>44239</v>
      </c>
      <c r="K9" s="15">
        <f t="shared" si="3"/>
        <v>44253</v>
      </c>
      <c r="L9" s="15">
        <f t="shared" si="4"/>
        <v>44242</v>
      </c>
      <c r="M9" s="15">
        <f t="shared" si="5"/>
        <v>44245</v>
      </c>
    </row>
    <row r="10" spans="1:13" ht="15.75" thickBot="1">
      <c r="A10" s="14">
        <v>5</v>
      </c>
      <c r="B10" s="15">
        <v>43862</v>
      </c>
      <c r="C10" s="15">
        <v>43875</v>
      </c>
      <c r="D10" s="15">
        <v>43889</v>
      </c>
      <c r="E10" s="15">
        <v>43878</v>
      </c>
      <c r="F10" s="15">
        <v>43881</v>
      </c>
      <c r="H10" s="14">
        <v>5</v>
      </c>
      <c r="I10" s="15">
        <f t="shared" si="1"/>
        <v>44240</v>
      </c>
      <c r="J10" s="15">
        <f t="shared" si="2"/>
        <v>44253</v>
      </c>
      <c r="K10" s="15">
        <f t="shared" si="3"/>
        <v>44267</v>
      </c>
      <c r="L10" s="15">
        <f t="shared" si="4"/>
        <v>44256</v>
      </c>
      <c r="M10" s="15">
        <f t="shared" si="5"/>
        <v>44259</v>
      </c>
    </row>
    <row r="11" spans="1:13" ht="15.75" thickBot="1">
      <c r="A11" s="14">
        <v>6</v>
      </c>
      <c r="B11" s="15">
        <v>43876</v>
      </c>
      <c r="C11" s="15">
        <v>43889</v>
      </c>
      <c r="D11" s="15">
        <v>43903</v>
      </c>
      <c r="E11" s="15">
        <v>43892</v>
      </c>
      <c r="F11" s="15">
        <v>43895</v>
      </c>
      <c r="H11" s="14">
        <v>6</v>
      </c>
      <c r="I11" s="15">
        <f t="shared" si="1"/>
        <v>44254</v>
      </c>
      <c r="J11" s="15">
        <f t="shared" si="2"/>
        <v>44267</v>
      </c>
      <c r="K11" s="15">
        <f t="shared" si="3"/>
        <v>44281</v>
      </c>
      <c r="L11" s="15">
        <f t="shared" si="4"/>
        <v>44270</v>
      </c>
      <c r="M11" s="15">
        <f t="shared" si="5"/>
        <v>44273</v>
      </c>
    </row>
    <row r="12" spans="1:13" ht="15.75" thickBot="1">
      <c r="A12" s="14">
        <v>7</v>
      </c>
      <c r="B12" s="15">
        <v>43890</v>
      </c>
      <c r="C12" s="15">
        <v>43903</v>
      </c>
      <c r="D12" s="15">
        <v>43917</v>
      </c>
      <c r="E12" s="15">
        <v>43906</v>
      </c>
      <c r="F12" s="15">
        <v>43909</v>
      </c>
      <c r="H12" s="14">
        <v>7</v>
      </c>
      <c r="I12" s="15">
        <f t="shared" si="1"/>
        <v>44268</v>
      </c>
      <c r="J12" s="15">
        <f t="shared" si="2"/>
        <v>44281</v>
      </c>
      <c r="K12" s="15">
        <f t="shared" si="3"/>
        <v>44295</v>
      </c>
      <c r="L12" s="15">
        <f t="shared" si="4"/>
        <v>44284</v>
      </c>
      <c r="M12" s="15">
        <f t="shared" si="5"/>
        <v>44287</v>
      </c>
    </row>
    <row r="13" spans="1:13" ht="15.75" thickBot="1">
      <c r="A13" s="14">
        <v>8</v>
      </c>
      <c r="B13" s="15">
        <v>43904</v>
      </c>
      <c r="C13" s="15">
        <v>43917</v>
      </c>
      <c r="D13" s="15">
        <v>43931</v>
      </c>
      <c r="E13" s="15">
        <v>43920</v>
      </c>
      <c r="F13" s="15">
        <v>43923</v>
      </c>
      <c r="H13" s="14">
        <v>8</v>
      </c>
      <c r="I13" s="15">
        <f t="shared" si="1"/>
        <v>44282</v>
      </c>
      <c r="J13" s="15">
        <f t="shared" si="2"/>
        <v>44295</v>
      </c>
      <c r="K13" s="15">
        <f t="shared" si="3"/>
        <v>44309</v>
      </c>
      <c r="L13" s="15">
        <f t="shared" si="4"/>
        <v>44298</v>
      </c>
      <c r="M13" s="15">
        <f t="shared" si="5"/>
        <v>44301</v>
      </c>
    </row>
    <row r="14" spans="1:13" ht="15.75" thickBot="1">
      <c r="A14" s="14">
        <v>9</v>
      </c>
      <c r="B14" s="15">
        <v>43918</v>
      </c>
      <c r="C14" s="15">
        <v>43931</v>
      </c>
      <c r="D14" s="15">
        <v>43945</v>
      </c>
      <c r="E14" s="15">
        <v>43934</v>
      </c>
      <c r="F14" s="15">
        <v>43937</v>
      </c>
      <c r="H14" s="14">
        <v>9</v>
      </c>
      <c r="I14" s="15">
        <f t="shared" si="1"/>
        <v>44296</v>
      </c>
      <c r="J14" s="15">
        <f t="shared" si="2"/>
        <v>44309</v>
      </c>
      <c r="K14" s="15">
        <f t="shared" si="3"/>
        <v>44323</v>
      </c>
      <c r="L14" s="15">
        <f t="shared" si="4"/>
        <v>44312</v>
      </c>
      <c r="M14" s="15">
        <f t="shared" si="5"/>
        <v>44315</v>
      </c>
    </row>
    <row r="15" spans="1:13" ht="15.75" thickBot="1">
      <c r="A15" s="14">
        <v>10</v>
      </c>
      <c r="B15" s="15">
        <v>43932</v>
      </c>
      <c r="C15" s="15">
        <v>43945</v>
      </c>
      <c r="D15" s="15">
        <v>43959</v>
      </c>
      <c r="E15" s="15">
        <v>43948</v>
      </c>
      <c r="F15" s="15">
        <v>43951</v>
      </c>
      <c r="H15" s="14">
        <v>10</v>
      </c>
      <c r="I15" s="15">
        <f t="shared" si="1"/>
        <v>44310</v>
      </c>
      <c r="J15" s="15">
        <f t="shared" si="2"/>
        <v>44323</v>
      </c>
      <c r="K15" s="15">
        <f t="shared" si="3"/>
        <v>44337</v>
      </c>
      <c r="L15" s="15">
        <f t="shared" si="4"/>
        <v>44326</v>
      </c>
      <c r="M15" s="15">
        <f t="shared" si="5"/>
        <v>44329</v>
      </c>
    </row>
    <row r="16" spans="1:13" ht="15.75" thickBot="1">
      <c r="A16" s="14">
        <v>11</v>
      </c>
      <c r="B16" s="15">
        <v>43946</v>
      </c>
      <c r="C16" s="15">
        <v>43959</v>
      </c>
      <c r="D16" s="15">
        <v>43973</v>
      </c>
      <c r="E16" s="15">
        <v>43962</v>
      </c>
      <c r="F16" s="15">
        <v>43965</v>
      </c>
      <c r="H16" s="14">
        <v>11</v>
      </c>
      <c r="I16" s="15">
        <f t="shared" si="1"/>
        <v>44324</v>
      </c>
      <c r="J16" s="15">
        <f t="shared" si="2"/>
        <v>44337</v>
      </c>
      <c r="K16" s="15">
        <f t="shared" si="3"/>
        <v>44351</v>
      </c>
      <c r="L16" s="15">
        <f t="shared" si="4"/>
        <v>44340</v>
      </c>
      <c r="M16" s="15">
        <f t="shared" si="5"/>
        <v>44343</v>
      </c>
    </row>
    <row r="17" spans="1:13" ht="15.75" thickBot="1">
      <c r="A17" s="14">
        <v>12</v>
      </c>
      <c r="B17" s="15">
        <v>43960</v>
      </c>
      <c r="C17" s="15">
        <v>43973</v>
      </c>
      <c r="D17" s="15">
        <v>43987</v>
      </c>
      <c r="E17" s="15">
        <v>43976</v>
      </c>
      <c r="F17" s="15">
        <v>43979</v>
      </c>
      <c r="H17" s="14">
        <v>12</v>
      </c>
      <c r="I17" s="15">
        <f t="shared" si="1"/>
        <v>44338</v>
      </c>
      <c r="J17" s="15">
        <f t="shared" si="2"/>
        <v>44351</v>
      </c>
      <c r="K17" s="15">
        <f t="shared" si="3"/>
        <v>44365</v>
      </c>
      <c r="L17" s="15">
        <f t="shared" si="4"/>
        <v>44354</v>
      </c>
      <c r="M17" s="15">
        <f t="shared" si="5"/>
        <v>44357</v>
      </c>
    </row>
    <row r="18" spans="1:13" ht="15.75" thickBot="1">
      <c r="A18" s="14">
        <v>13</v>
      </c>
      <c r="B18" s="15">
        <v>43974</v>
      </c>
      <c r="C18" s="15">
        <v>43987</v>
      </c>
      <c r="D18" s="15">
        <v>44001</v>
      </c>
      <c r="E18" s="15">
        <v>43990</v>
      </c>
      <c r="F18" s="15">
        <v>43993</v>
      </c>
      <c r="H18" s="14">
        <v>13</v>
      </c>
      <c r="I18" s="15">
        <f t="shared" si="1"/>
        <v>44352</v>
      </c>
      <c r="J18" s="15">
        <f t="shared" si="2"/>
        <v>44365</v>
      </c>
      <c r="K18" s="15">
        <f t="shared" si="3"/>
        <v>44379</v>
      </c>
      <c r="L18" s="15">
        <f t="shared" si="4"/>
        <v>44368</v>
      </c>
      <c r="M18" s="15">
        <f t="shared" si="5"/>
        <v>44371</v>
      </c>
    </row>
    <row r="19" spans="1:13" ht="15.75" thickBot="1">
      <c r="A19" s="14">
        <v>14</v>
      </c>
      <c r="B19" s="15">
        <v>43988</v>
      </c>
      <c r="C19" s="15">
        <v>44001</v>
      </c>
      <c r="D19" s="15">
        <v>44014</v>
      </c>
      <c r="E19" s="15">
        <v>44004</v>
      </c>
      <c r="F19" s="15">
        <v>44006</v>
      </c>
      <c r="H19" s="14">
        <v>14</v>
      </c>
      <c r="I19" s="15">
        <f t="shared" si="1"/>
        <v>44366</v>
      </c>
      <c r="J19" s="15">
        <f t="shared" si="2"/>
        <v>44379</v>
      </c>
      <c r="K19" s="15">
        <f t="shared" si="3"/>
        <v>44393</v>
      </c>
      <c r="L19" s="15">
        <f t="shared" si="4"/>
        <v>44382</v>
      </c>
      <c r="M19" s="15">
        <f t="shared" si="5"/>
        <v>44385</v>
      </c>
    </row>
    <row r="20" spans="1:13" ht="15.75" thickBot="1">
      <c r="A20" s="14">
        <v>15</v>
      </c>
      <c r="B20" s="15">
        <v>44002</v>
      </c>
      <c r="C20" s="15">
        <v>44015</v>
      </c>
      <c r="D20" s="15">
        <v>44029</v>
      </c>
      <c r="E20" s="15">
        <v>44018</v>
      </c>
      <c r="F20" s="15">
        <v>44021</v>
      </c>
      <c r="H20" s="14">
        <v>15</v>
      </c>
      <c r="I20" s="15">
        <f t="shared" si="1"/>
        <v>44380</v>
      </c>
      <c r="J20" s="15">
        <f t="shared" si="2"/>
        <v>44393</v>
      </c>
      <c r="K20" s="15">
        <f t="shared" si="3"/>
        <v>44407</v>
      </c>
      <c r="L20" s="15">
        <f t="shared" si="4"/>
        <v>44396</v>
      </c>
      <c r="M20" s="15">
        <f t="shared" si="5"/>
        <v>44399</v>
      </c>
    </row>
    <row r="21" spans="1:13" ht="15.75" thickBot="1">
      <c r="A21" s="14">
        <v>16</v>
      </c>
      <c r="B21" s="15">
        <v>44016</v>
      </c>
      <c r="C21" s="15">
        <v>44029</v>
      </c>
      <c r="D21" s="15">
        <v>44043</v>
      </c>
      <c r="E21" s="15">
        <v>44032</v>
      </c>
      <c r="F21" s="15">
        <v>44035</v>
      </c>
      <c r="H21" s="14">
        <v>16</v>
      </c>
      <c r="I21" s="15">
        <f t="shared" si="1"/>
        <v>44394</v>
      </c>
      <c r="J21" s="15">
        <f t="shared" si="2"/>
        <v>44407</v>
      </c>
      <c r="K21" s="15">
        <f t="shared" si="3"/>
        <v>44421</v>
      </c>
      <c r="L21" s="15">
        <f t="shared" si="4"/>
        <v>44410</v>
      </c>
      <c r="M21" s="15">
        <f t="shared" si="5"/>
        <v>44413</v>
      </c>
    </row>
    <row r="22" spans="1:13" ht="15.75" thickBot="1">
      <c r="A22" s="14">
        <v>17</v>
      </c>
      <c r="B22" s="15">
        <v>44030</v>
      </c>
      <c r="C22" s="15">
        <v>44043</v>
      </c>
      <c r="D22" s="15">
        <v>44057</v>
      </c>
      <c r="E22" s="15">
        <v>44046</v>
      </c>
      <c r="F22" s="15">
        <v>44049</v>
      </c>
      <c r="H22" s="14">
        <v>17</v>
      </c>
      <c r="I22" s="15">
        <f t="shared" si="1"/>
        <v>44408</v>
      </c>
      <c r="J22" s="15">
        <f t="shared" si="2"/>
        <v>44421</v>
      </c>
      <c r="K22" s="15">
        <f t="shared" si="3"/>
        <v>44435</v>
      </c>
      <c r="L22" s="15">
        <f t="shared" si="4"/>
        <v>44424</v>
      </c>
      <c r="M22" s="15">
        <f t="shared" si="5"/>
        <v>44427</v>
      </c>
    </row>
    <row r="23" spans="1:13" ht="15.75" thickBot="1">
      <c r="A23" s="14">
        <v>18</v>
      </c>
      <c r="B23" s="15">
        <v>44044</v>
      </c>
      <c r="C23" s="15">
        <v>44057</v>
      </c>
      <c r="D23" s="15">
        <v>44071</v>
      </c>
      <c r="E23" s="15">
        <v>44060</v>
      </c>
      <c r="F23" s="15">
        <v>44063</v>
      </c>
      <c r="H23" s="14">
        <v>18</v>
      </c>
      <c r="I23" s="15">
        <f t="shared" si="1"/>
        <v>44422</v>
      </c>
      <c r="J23" s="15">
        <f t="shared" si="2"/>
        <v>44435</v>
      </c>
      <c r="K23" s="15">
        <f t="shared" si="3"/>
        <v>44449</v>
      </c>
      <c r="L23" s="15">
        <f t="shared" si="4"/>
        <v>44438</v>
      </c>
      <c r="M23" s="15">
        <f t="shared" si="5"/>
        <v>44441</v>
      </c>
    </row>
    <row r="24" spans="1:13" ht="15.75" thickBot="1">
      <c r="A24" s="14">
        <v>19</v>
      </c>
      <c r="B24" s="15">
        <v>44058</v>
      </c>
      <c r="C24" s="15">
        <v>44071</v>
      </c>
      <c r="D24" s="15">
        <v>44085</v>
      </c>
      <c r="E24" s="15">
        <v>44074</v>
      </c>
      <c r="F24" s="15">
        <v>44077</v>
      </c>
      <c r="H24" s="14">
        <v>19</v>
      </c>
      <c r="I24" s="15">
        <f t="shared" si="1"/>
        <v>44436</v>
      </c>
      <c r="J24" s="15">
        <f t="shared" si="2"/>
        <v>44449</v>
      </c>
      <c r="K24" s="15">
        <f t="shared" si="3"/>
        <v>44463</v>
      </c>
      <c r="L24" s="15">
        <f t="shared" si="4"/>
        <v>44452</v>
      </c>
      <c r="M24" s="15">
        <f t="shared" si="5"/>
        <v>44455</v>
      </c>
    </row>
    <row r="25" spans="1:13" ht="15.75" thickBot="1">
      <c r="A25" s="14">
        <v>20</v>
      </c>
      <c r="B25" s="15">
        <v>44072</v>
      </c>
      <c r="C25" s="15">
        <v>44085</v>
      </c>
      <c r="D25" s="15">
        <v>44099</v>
      </c>
      <c r="E25" s="15">
        <v>44088</v>
      </c>
      <c r="F25" s="15">
        <v>44091</v>
      </c>
      <c r="H25" s="14">
        <v>20</v>
      </c>
      <c r="I25" s="15">
        <f t="shared" si="1"/>
        <v>44450</v>
      </c>
      <c r="J25" s="15">
        <f t="shared" si="2"/>
        <v>44463</v>
      </c>
      <c r="K25" s="15">
        <f t="shared" si="3"/>
        <v>44477</v>
      </c>
      <c r="L25" s="15">
        <f t="shared" si="4"/>
        <v>44466</v>
      </c>
      <c r="M25" s="15">
        <f t="shared" si="5"/>
        <v>44469</v>
      </c>
    </row>
    <row r="26" spans="1:13" ht="15.75" thickBot="1">
      <c r="A26" s="14">
        <v>21</v>
      </c>
      <c r="B26" s="15">
        <v>44086</v>
      </c>
      <c r="C26" s="15">
        <v>44099</v>
      </c>
      <c r="D26" s="15">
        <v>44113</v>
      </c>
      <c r="E26" s="15">
        <v>44102</v>
      </c>
      <c r="F26" s="15">
        <v>44105</v>
      </c>
      <c r="H26" s="14">
        <v>21</v>
      </c>
      <c r="I26" s="15">
        <f t="shared" si="1"/>
        <v>44464</v>
      </c>
      <c r="J26" s="15">
        <f t="shared" si="2"/>
        <v>44477</v>
      </c>
      <c r="K26" s="15">
        <f t="shared" si="3"/>
        <v>44491</v>
      </c>
      <c r="L26" s="15">
        <f t="shared" si="4"/>
        <v>44480</v>
      </c>
      <c r="M26" s="15">
        <f t="shared" si="5"/>
        <v>44483</v>
      </c>
    </row>
    <row r="27" spans="1:13" ht="15.75" thickBot="1">
      <c r="A27" s="14">
        <v>22</v>
      </c>
      <c r="B27" s="15">
        <v>44100</v>
      </c>
      <c r="C27" s="15">
        <v>44113</v>
      </c>
      <c r="D27" s="15">
        <v>44127</v>
      </c>
      <c r="E27" s="15">
        <v>44116</v>
      </c>
      <c r="F27" s="15">
        <v>44119</v>
      </c>
      <c r="H27" s="14">
        <v>22</v>
      </c>
      <c r="I27" s="15">
        <f t="shared" si="1"/>
        <v>44478</v>
      </c>
      <c r="J27" s="15">
        <f t="shared" si="2"/>
        <v>44491</v>
      </c>
      <c r="K27" s="15">
        <f t="shared" si="3"/>
        <v>44505</v>
      </c>
      <c r="L27" s="15">
        <f t="shared" si="4"/>
        <v>44494</v>
      </c>
      <c r="M27" s="15">
        <f t="shared" si="5"/>
        <v>44497</v>
      </c>
    </row>
    <row r="28" spans="1:13" ht="15.75" thickBot="1">
      <c r="A28" s="14">
        <v>23</v>
      </c>
      <c r="B28" s="15">
        <v>44114</v>
      </c>
      <c r="C28" s="15">
        <v>44127</v>
      </c>
      <c r="D28" s="15">
        <v>44141</v>
      </c>
      <c r="E28" s="15">
        <v>44130</v>
      </c>
      <c r="F28" s="15">
        <v>44133</v>
      </c>
      <c r="H28" s="14">
        <v>23</v>
      </c>
      <c r="I28" s="15">
        <f t="shared" si="1"/>
        <v>44492</v>
      </c>
      <c r="J28" s="15">
        <f t="shared" si="2"/>
        <v>44505</v>
      </c>
      <c r="K28" s="15">
        <f t="shared" si="3"/>
        <v>44519</v>
      </c>
      <c r="L28" s="15">
        <f t="shared" si="4"/>
        <v>44508</v>
      </c>
      <c r="M28" s="15">
        <f t="shared" si="5"/>
        <v>44511</v>
      </c>
    </row>
    <row r="29" spans="1:13" ht="15.75" thickBot="1">
      <c r="A29" s="14">
        <v>24</v>
      </c>
      <c r="B29" s="15">
        <v>44128</v>
      </c>
      <c r="C29" s="15">
        <v>44141</v>
      </c>
      <c r="D29" s="15">
        <v>44155</v>
      </c>
      <c r="E29" s="15">
        <v>44144</v>
      </c>
      <c r="F29" s="15">
        <v>44147</v>
      </c>
      <c r="H29" s="14">
        <v>24</v>
      </c>
      <c r="I29" s="15">
        <f t="shared" si="1"/>
        <v>44506</v>
      </c>
      <c r="J29" s="15">
        <f t="shared" si="2"/>
        <v>44519</v>
      </c>
      <c r="K29" s="15">
        <f t="shared" si="3"/>
        <v>44533</v>
      </c>
      <c r="L29" s="15">
        <f t="shared" si="4"/>
        <v>44522</v>
      </c>
      <c r="M29" s="15">
        <f t="shared" si="5"/>
        <v>44525</v>
      </c>
    </row>
    <row r="30" spans="1:13" ht="15.75" thickBot="1">
      <c r="A30" s="14">
        <v>25</v>
      </c>
      <c r="B30" s="15">
        <v>44142</v>
      </c>
      <c r="C30" s="15">
        <v>44155</v>
      </c>
      <c r="D30" s="15">
        <v>44169</v>
      </c>
      <c r="E30" s="15">
        <v>44158</v>
      </c>
      <c r="F30" s="15">
        <v>44159</v>
      </c>
      <c r="H30" s="14">
        <v>25</v>
      </c>
      <c r="I30" s="15">
        <f t="shared" si="1"/>
        <v>44520</v>
      </c>
      <c r="J30" s="15">
        <f t="shared" si="2"/>
        <v>44533</v>
      </c>
      <c r="K30" s="15">
        <f t="shared" si="3"/>
        <v>44547</v>
      </c>
      <c r="L30" s="15">
        <f t="shared" si="4"/>
        <v>44536</v>
      </c>
      <c r="M30" s="15">
        <f t="shared" si="5"/>
        <v>44539</v>
      </c>
    </row>
    <row r="31" spans="1:13" ht="15.75" thickBot="1">
      <c r="A31" s="14">
        <v>26</v>
      </c>
      <c r="B31" s="15">
        <v>44156</v>
      </c>
      <c r="C31" s="15">
        <v>44169</v>
      </c>
      <c r="D31" s="15">
        <v>44183</v>
      </c>
      <c r="E31" s="15">
        <v>44172</v>
      </c>
      <c r="F31" s="15">
        <v>44175</v>
      </c>
      <c r="H31" s="14">
        <v>26</v>
      </c>
      <c r="I31" s="15">
        <f t="shared" si="1"/>
        <v>44534</v>
      </c>
      <c r="J31" s="15">
        <f t="shared" si="2"/>
        <v>44547</v>
      </c>
      <c r="K31" s="15">
        <f t="shared" si="3"/>
        <v>44561</v>
      </c>
      <c r="L31" s="15">
        <f t="shared" si="4"/>
        <v>44550</v>
      </c>
      <c r="M31" s="15">
        <f t="shared" si="5"/>
        <v>44553</v>
      </c>
    </row>
    <row r="32" spans="1:13" ht="15.75" thickBot="1">
      <c r="A32" s="14">
        <v>27</v>
      </c>
      <c r="B32" s="15">
        <v>44170</v>
      </c>
      <c r="C32" s="15">
        <v>44183</v>
      </c>
      <c r="D32" s="15">
        <v>44196</v>
      </c>
      <c r="E32" s="15">
        <v>44186</v>
      </c>
      <c r="F32" s="15">
        <v>44187</v>
      </c>
      <c r="H32" s="14">
        <v>27</v>
      </c>
      <c r="I32" s="15">
        <f t="shared" si="1"/>
        <v>44548</v>
      </c>
      <c r="J32" s="15">
        <f t="shared" si="2"/>
        <v>44561</v>
      </c>
      <c r="K32" s="15">
        <f t="shared" si="3"/>
        <v>44575</v>
      </c>
      <c r="L32" s="15">
        <f t="shared" si="4"/>
        <v>44564</v>
      </c>
      <c r="M32" s="15">
        <f t="shared" si="5"/>
        <v>44567</v>
      </c>
    </row>
  </sheetData>
  <mergeCells count="8">
    <mergeCell ref="A1:F1"/>
    <mergeCell ref="A2:F2"/>
    <mergeCell ref="E3:E5"/>
    <mergeCell ref="F3:F5"/>
    <mergeCell ref="H1:M1"/>
    <mergeCell ref="H2:M2"/>
    <mergeCell ref="L3:L5"/>
    <mergeCell ref="M3:M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D8:O176"/>
  <sheetViews>
    <sheetView workbookViewId="0">
      <selection activeCell="F26" sqref="F26"/>
    </sheetView>
  </sheetViews>
  <sheetFormatPr defaultRowHeight="12.75"/>
  <cols>
    <col min="4" max="4" width="57" bestFit="1" customWidth="1"/>
    <col min="6" max="6" width="38.7109375" style="1" customWidth="1"/>
    <col min="10" max="10" width="30.140625" bestFit="1" customWidth="1"/>
  </cols>
  <sheetData>
    <row r="8" spans="4:10">
      <c r="D8" s="6" t="s">
        <v>7</v>
      </c>
      <c r="F8" s="2" t="s">
        <v>25</v>
      </c>
      <c r="J8" s="6" t="s">
        <v>198</v>
      </c>
    </row>
    <row r="9" spans="4:10">
      <c r="D9" t="s">
        <v>3</v>
      </c>
    </row>
    <row r="10" spans="4:10">
      <c r="D10" s="1" t="s">
        <v>23</v>
      </c>
      <c r="F10" s="3" t="s">
        <v>26</v>
      </c>
      <c r="J10" t="s">
        <v>199</v>
      </c>
    </row>
    <row r="11" spans="4:10">
      <c r="D11" s="1" t="s">
        <v>22</v>
      </c>
      <c r="F11" s="3" t="s">
        <v>27</v>
      </c>
      <c r="J11" t="s">
        <v>200</v>
      </c>
    </row>
    <row r="12" spans="4:10">
      <c r="D12" t="s">
        <v>19</v>
      </c>
      <c r="F12" s="3" t="s">
        <v>28</v>
      </c>
      <c r="J12" t="s">
        <v>201</v>
      </c>
    </row>
    <row r="13" spans="4:10">
      <c r="D13" s="1" t="s">
        <v>24</v>
      </c>
      <c r="F13" s="3" t="s">
        <v>29</v>
      </c>
      <c r="J13" t="s">
        <v>202</v>
      </c>
    </row>
    <row r="14" spans="4:10">
      <c r="D14" t="s">
        <v>18</v>
      </c>
      <c r="F14" s="3" t="s">
        <v>30</v>
      </c>
      <c r="J14" t="s">
        <v>203</v>
      </c>
    </row>
    <row r="15" spans="4:10">
      <c r="D15" s="1" t="s">
        <v>158</v>
      </c>
      <c r="F15" s="3" t="s">
        <v>31</v>
      </c>
      <c r="J15" t="s">
        <v>204</v>
      </c>
    </row>
    <row r="16" spans="4:10">
      <c r="D16" s="1" t="s">
        <v>157</v>
      </c>
      <c r="F16" s="3" t="s">
        <v>32</v>
      </c>
      <c r="J16" t="s">
        <v>205</v>
      </c>
    </row>
    <row r="17" spans="4:15">
      <c r="D17" s="1" t="s">
        <v>191</v>
      </c>
      <c r="F17" s="3" t="s">
        <v>161</v>
      </c>
      <c r="J17" t="s">
        <v>206</v>
      </c>
    </row>
    <row r="18" spans="4:15">
      <c r="D18" t="s">
        <v>17</v>
      </c>
      <c r="F18" s="3" t="s">
        <v>162</v>
      </c>
      <c r="J18" t="s">
        <v>207</v>
      </c>
    </row>
    <row r="19" spans="4:15">
      <c r="D19" s="1" t="s">
        <v>21</v>
      </c>
      <c r="F19" s="3" t="s">
        <v>33</v>
      </c>
      <c r="J19" t="s">
        <v>208</v>
      </c>
    </row>
    <row r="20" spans="4:15">
      <c r="D20" t="s">
        <v>20</v>
      </c>
      <c r="F20" s="3" t="s">
        <v>34</v>
      </c>
      <c r="J20" t="s">
        <v>209</v>
      </c>
    </row>
    <row r="21" spans="4:15">
      <c r="D21" t="s">
        <v>6</v>
      </c>
      <c r="F21" s="3" t="s">
        <v>35</v>
      </c>
      <c r="J21" t="s">
        <v>210</v>
      </c>
      <c r="O21" t="s">
        <v>12</v>
      </c>
    </row>
    <row r="22" spans="4:15">
      <c r="D22" s="1" t="s">
        <v>190</v>
      </c>
      <c r="F22" s="3" t="s">
        <v>36</v>
      </c>
      <c r="J22" t="s">
        <v>211</v>
      </c>
      <c r="O22" t="s">
        <v>260</v>
      </c>
    </row>
    <row r="23" spans="4:15">
      <c r="F23" s="3" t="s">
        <v>37</v>
      </c>
      <c r="J23" t="s">
        <v>212</v>
      </c>
      <c r="O23" t="s">
        <v>9</v>
      </c>
    </row>
    <row r="24" spans="4:15">
      <c r="F24" s="3" t="s">
        <v>38</v>
      </c>
      <c r="J24" t="s">
        <v>213</v>
      </c>
      <c r="O24" t="s">
        <v>10</v>
      </c>
    </row>
    <row r="25" spans="4:15">
      <c r="F25" s="3" t="s">
        <v>39</v>
      </c>
      <c r="J25" t="s">
        <v>214</v>
      </c>
      <c r="O25" t="s">
        <v>14</v>
      </c>
    </row>
    <row r="26" spans="4:15">
      <c r="D26" s="6" t="s">
        <v>8</v>
      </c>
      <c r="F26" s="3" t="s">
        <v>40</v>
      </c>
      <c r="J26" t="s">
        <v>215</v>
      </c>
      <c r="O26" t="s">
        <v>15</v>
      </c>
    </row>
    <row r="27" spans="4:15">
      <c r="D27" t="s">
        <v>3</v>
      </c>
      <c r="F27" s="3" t="s">
        <v>41</v>
      </c>
      <c r="J27" t="s">
        <v>216</v>
      </c>
      <c r="O27" t="s">
        <v>261</v>
      </c>
    </row>
    <row r="28" spans="4:15">
      <c r="D28" t="s">
        <v>11</v>
      </c>
      <c r="F28" s="3" t="s">
        <v>42</v>
      </c>
      <c r="J28" t="s">
        <v>217</v>
      </c>
      <c r="O28" s="1" t="s">
        <v>160</v>
      </c>
    </row>
    <row r="29" spans="4:15">
      <c r="D29" t="s">
        <v>13</v>
      </c>
      <c r="F29" s="3" t="s">
        <v>43</v>
      </c>
      <c r="J29" t="s">
        <v>218</v>
      </c>
    </row>
    <row r="30" spans="4:15">
      <c r="F30" s="3" t="s">
        <v>44</v>
      </c>
      <c r="J30" t="s">
        <v>219</v>
      </c>
    </row>
    <row r="31" spans="4:15">
      <c r="D31" t="s">
        <v>352</v>
      </c>
      <c r="F31" s="3" t="s">
        <v>1624</v>
      </c>
      <c r="J31" t="s">
        <v>220</v>
      </c>
    </row>
    <row r="32" spans="4:15">
      <c r="F32" s="3" t="s">
        <v>1625</v>
      </c>
      <c r="J32" t="s">
        <v>221</v>
      </c>
    </row>
    <row r="33" spans="4:10">
      <c r="D33" s="16">
        <v>20</v>
      </c>
      <c r="F33" s="3" t="s">
        <v>1626</v>
      </c>
      <c r="J33" t="s">
        <v>222</v>
      </c>
    </row>
    <row r="34" spans="4:10">
      <c r="D34" s="16">
        <v>26</v>
      </c>
      <c r="F34" s="3" t="s">
        <v>45</v>
      </c>
      <c r="J34" t="s">
        <v>223</v>
      </c>
    </row>
    <row r="35" spans="4:10">
      <c r="F35" s="3" t="s">
        <v>46</v>
      </c>
      <c r="J35" t="s">
        <v>224</v>
      </c>
    </row>
    <row r="36" spans="4:10">
      <c r="F36" s="3" t="s">
        <v>47</v>
      </c>
      <c r="J36" t="s">
        <v>225</v>
      </c>
    </row>
    <row r="37" spans="4:10">
      <c r="F37" s="3" t="s">
        <v>163</v>
      </c>
      <c r="J37" t="s">
        <v>226</v>
      </c>
    </row>
    <row r="38" spans="4:10">
      <c r="F38" s="3" t="s">
        <v>164</v>
      </c>
      <c r="J38" t="s">
        <v>227</v>
      </c>
    </row>
    <row r="39" spans="4:10">
      <c r="F39" s="3" t="s">
        <v>48</v>
      </c>
      <c r="J39" t="s">
        <v>228</v>
      </c>
    </row>
    <row r="40" spans="4:10">
      <c r="F40" s="3" t="s">
        <v>49</v>
      </c>
      <c r="J40" t="s">
        <v>229</v>
      </c>
    </row>
    <row r="41" spans="4:10">
      <c r="D41" s="16" t="s">
        <v>292</v>
      </c>
      <c r="F41" s="3" t="s">
        <v>50</v>
      </c>
      <c r="J41" t="s">
        <v>230</v>
      </c>
    </row>
    <row r="42" spans="4:10">
      <c r="D42" s="16"/>
      <c r="F42" s="3" t="s">
        <v>51</v>
      </c>
      <c r="J42" t="s">
        <v>231</v>
      </c>
    </row>
    <row r="43" spans="4:10">
      <c r="D43" s="16">
        <v>140</v>
      </c>
      <c r="F43" s="3" t="s">
        <v>52</v>
      </c>
      <c r="J43" t="s">
        <v>232</v>
      </c>
    </row>
    <row r="44" spans="4:10">
      <c r="D44" s="16">
        <v>150</v>
      </c>
      <c r="F44" s="3" t="s">
        <v>53</v>
      </c>
      <c r="J44" t="s">
        <v>233</v>
      </c>
    </row>
    <row r="45" spans="4:10">
      <c r="D45" s="16">
        <v>160</v>
      </c>
      <c r="F45" s="3" t="s">
        <v>54</v>
      </c>
      <c r="J45" t="s">
        <v>234</v>
      </c>
    </row>
    <row r="46" spans="4:10">
      <c r="D46" s="16">
        <v>170</v>
      </c>
      <c r="F46" s="3" t="s">
        <v>55</v>
      </c>
      <c r="J46" t="s">
        <v>235</v>
      </c>
    </row>
    <row r="47" spans="4:10">
      <c r="D47" s="16">
        <v>180</v>
      </c>
      <c r="F47" s="3" t="s">
        <v>56</v>
      </c>
      <c r="J47" t="s">
        <v>236</v>
      </c>
    </row>
    <row r="48" spans="4:10">
      <c r="D48" s="16">
        <v>190</v>
      </c>
      <c r="F48" s="3" t="s">
        <v>57</v>
      </c>
      <c r="J48" t="s">
        <v>237</v>
      </c>
    </row>
    <row r="49" spans="4:10">
      <c r="D49" s="16">
        <v>200</v>
      </c>
      <c r="F49" s="3" t="s">
        <v>58</v>
      </c>
      <c r="J49" t="s">
        <v>238</v>
      </c>
    </row>
    <row r="50" spans="4:10">
      <c r="D50" s="16">
        <v>210</v>
      </c>
      <c r="F50" s="3" t="s">
        <v>59</v>
      </c>
      <c r="J50" t="s">
        <v>239</v>
      </c>
    </row>
    <row r="51" spans="4:10">
      <c r="D51" s="16">
        <v>220</v>
      </c>
      <c r="F51" s="3" t="s">
        <v>60</v>
      </c>
      <c r="J51" t="s">
        <v>240</v>
      </c>
    </row>
    <row r="52" spans="4:10">
      <c r="D52" s="16">
        <v>230</v>
      </c>
      <c r="F52" s="3" t="s">
        <v>61</v>
      </c>
      <c r="J52" t="s">
        <v>241</v>
      </c>
    </row>
    <row r="53" spans="4:10">
      <c r="D53" s="16"/>
      <c r="F53" s="3" t="s">
        <v>62</v>
      </c>
      <c r="J53" t="s">
        <v>242</v>
      </c>
    </row>
    <row r="54" spans="4:10">
      <c r="F54" s="3" t="s">
        <v>63</v>
      </c>
      <c r="J54" t="s">
        <v>243</v>
      </c>
    </row>
    <row r="55" spans="4:10">
      <c r="D55" t="s">
        <v>362</v>
      </c>
      <c r="F55" s="3" t="s">
        <v>64</v>
      </c>
      <c r="J55" t="s">
        <v>244</v>
      </c>
    </row>
    <row r="56" spans="4:10">
      <c r="F56" s="3" t="s">
        <v>65</v>
      </c>
      <c r="J56" t="s">
        <v>245</v>
      </c>
    </row>
    <row r="57" spans="4:10" ht="13.5">
      <c r="D57" s="17" t="s">
        <v>303</v>
      </c>
      <c r="F57" s="3" t="s">
        <v>65</v>
      </c>
      <c r="J57" t="s">
        <v>246</v>
      </c>
    </row>
    <row r="58" spans="4:10" ht="13.5">
      <c r="D58" s="17" t="s">
        <v>304</v>
      </c>
      <c r="F58" s="3" t="s">
        <v>66</v>
      </c>
      <c r="J58" t="s">
        <v>247</v>
      </c>
    </row>
    <row r="59" spans="4:10" ht="13.5">
      <c r="D59" s="17" t="s">
        <v>305</v>
      </c>
      <c r="F59" s="3" t="s">
        <v>67</v>
      </c>
      <c r="J59" t="s">
        <v>248</v>
      </c>
    </row>
    <row r="60" spans="4:10" ht="13.5">
      <c r="D60" s="17" t="s">
        <v>309</v>
      </c>
      <c r="F60" s="3" t="s">
        <v>68</v>
      </c>
      <c r="J60" t="s">
        <v>249</v>
      </c>
    </row>
    <row r="61" spans="4:10" ht="13.5">
      <c r="D61" s="17" t="s">
        <v>310</v>
      </c>
      <c r="F61" s="3" t="s">
        <v>69</v>
      </c>
      <c r="J61" t="s">
        <v>250</v>
      </c>
    </row>
    <row r="62" spans="4:10" ht="13.5">
      <c r="D62" s="17" t="s">
        <v>311</v>
      </c>
      <c r="F62" s="3" t="s">
        <v>70</v>
      </c>
      <c r="J62" t="s">
        <v>251</v>
      </c>
    </row>
    <row r="63" spans="4:10" ht="13.5">
      <c r="D63" s="17" t="s">
        <v>312</v>
      </c>
      <c r="F63" s="3" t="s">
        <v>71</v>
      </c>
      <c r="J63" t="s">
        <v>252</v>
      </c>
    </row>
    <row r="64" spans="4:10" ht="13.5">
      <c r="D64" s="17" t="s">
        <v>313</v>
      </c>
      <c r="F64" s="3" t="s">
        <v>72</v>
      </c>
      <c r="J64" t="s">
        <v>253</v>
      </c>
    </row>
    <row r="65" spans="4:10" ht="13.5">
      <c r="D65" s="17" t="s">
        <v>314</v>
      </c>
      <c r="F65" s="3" t="s">
        <v>73</v>
      </c>
      <c r="J65" t="s">
        <v>254</v>
      </c>
    </row>
    <row r="66" spans="4:10" ht="13.5">
      <c r="D66" s="17" t="s">
        <v>315</v>
      </c>
      <c r="F66" s="3" t="s">
        <v>74</v>
      </c>
      <c r="J66" t="s">
        <v>255</v>
      </c>
    </row>
    <row r="67" spans="4:10" ht="13.5">
      <c r="D67" s="17" t="s">
        <v>316</v>
      </c>
      <c r="F67" s="3" t="s">
        <v>165</v>
      </c>
      <c r="J67" t="s">
        <v>256</v>
      </c>
    </row>
    <row r="68" spans="4:10" ht="13.5">
      <c r="D68" s="17" t="s">
        <v>317</v>
      </c>
      <c r="F68" s="3" t="s">
        <v>166</v>
      </c>
      <c r="J68" t="s">
        <v>257</v>
      </c>
    </row>
    <row r="69" spans="4:10" ht="13.5">
      <c r="D69" s="17" t="s">
        <v>318</v>
      </c>
      <c r="F69" s="3" t="s">
        <v>167</v>
      </c>
      <c r="J69" t="s">
        <v>258</v>
      </c>
    </row>
    <row r="70" spans="4:10" ht="13.5">
      <c r="D70" s="17" t="s">
        <v>319</v>
      </c>
      <c r="F70" s="3" t="s">
        <v>168</v>
      </c>
      <c r="J70" t="s">
        <v>259</v>
      </c>
    </row>
    <row r="71" spans="4:10" ht="13.5">
      <c r="D71" s="17" t="s">
        <v>320</v>
      </c>
      <c r="F71" s="3" t="s">
        <v>169</v>
      </c>
    </row>
    <row r="72" spans="4:10">
      <c r="F72" s="3" t="s">
        <v>75</v>
      </c>
    </row>
    <row r="73" spans="4:10">
      <c r="F73" s="3" t="s">
        <v>170</v>
      </c>
    </row>
    <row r="74" spans="4:10">
      <c r="F74" s="3" t="s">
        <v>76</v>
      </c>
    </row>
    <row r="75" spans="4:10">
      <c r="F75" s="3" t="s">
        <v>77</v>
      </c>
    </row>
    <row r="76" spans="4:10">
      <c r="D76" t="s">
        <v>413</v>
      </c>
      <c r="F76" s="3" t="s">
        <v>78</v>
      </c>
    </row>
    <row r="77" spans="4:10">
      <c r="F77" s="3" t="s">
        <v>79</v>
      </c>
    </row>
    <row r="78" spans="4:10">
      <c r="D78" t="s">
        <v>369</v>
      </c>
      <c r="F78" s="3" t="s">
        <v>80</v>
      </c>
    </row>
    <row r="79" spans="4:10">
      <c r="D79" t="s">
        <v>370</v>
      </c>
      <c r="F79" s="3" t="s">
        <v>81</v>
      </c>
    </row>
    <row r="80" spans="4:10">
      <c r="D80" t="s">
        <v>412</v>
      </c>
      <c r="F80" s="3" t="s">
        <v>82</v>
      </c>
    </row>
    <row r="81" spans="6:6">
      <c r="F81" s="3" t="s">
        <v>83</v>
      </c>
    </row>
    <row r="82" spans="6:6">
      <c r="F82" s="3" t="s">
        <v>84</v>
      </c>
    </row>
    <row r="83" spans="6:6">
      <c r="F83" s="3" t="s">
        <v>85</v>
      </c>
    </row>
    <row r="84" spans="6:6">
      <c r="F84" s="3" t="s">
        <v>86</v>
      </c>
    </row>
    <row r="85" spans="6:6">
      <c r="F85" s="3" t="s">
        <v>87</v>
      </c>
    </row>
    <row r="86" spans="6:6">
      <c r="F86" s="3" t="s">
        <v>88</v>
      </c>
    </row>
    <row r="87" spans="6:6">
      <c r="F87" s="3" t="s">
        <v>89</v>
      </c>
    </row>
    <row r="88" spans="6:6">
      <c r="F88" s="3" t="s">
        <v>90</v>
      </c>
    </row>
    <row r="89" spans="6:6">
      <c r="F89" s="3" t="s">
        <v>91</v>
      </c>
    </row>
    <row r="90" spans="6:6">
      <c r="F90" s="3" t="s">
        <v>92</v>
      </c>
    </row>
    <row r="91" spans="6:6">
      <c r="F91" s="3" t="s">
        <v>171</v>
      </c>
    </row>
    <row r="92" spans="6:6">
      <c r="F92" s="3" t="s">
        <v>172</v>
      </c>
    </row>
    <row r="93" spans="6:6">
      <c r="F93" s="3" t="s">
        <v>93</v>
      </c>
    </row>
    <row r="94" spans="6:6">
      <c r="F94" s="3" t="s">
        <v>94</v>
      </c>
    </row>
    <row r="95" spans="6:6">
      <c r="F95" s="3" t="s">
        <v>95</v>
      </c>
    </row>
    <row r="96" spans="6:6">
      <c r="F96" s="3" t="s">
        <v>96</v>
      </c>
    </row>
    <row r="97" spans="6:6">
      <c r="F97" s="3" t="s">
        <v>97</v>
      </c>
    </row>
    <row r="98" spans="6:6">
      <c r="F98" s="3" t="s">
        <v>98</v>
      </c>
    </row>
    <row r="99" spans="6:6">
      <c r="F99" s="3" t="s">
        <v>99</v>
      </c>
    </row>
    <row r="100" spans="6:6">
      <c r="F100" s="3" t="s">
        <v>173</v>
      </c>
    </row>
    <row r="101" spans="6:6">
      <c r="F101" s="3" t="s">
        <v>174</v>
      </c>
    </row>
    <row r="102" spans="6:6">
      <c r="F102" s="3" t="s">
        <v>175</v>
      </c>
    </row>
    <row r="103" spans="6:6">
      <c r="F103" s="3" t="s">
        <v>100</v>
      </c>
    </row>
    <row r="104" spans="6:6">
      <c r="F104" s="3" t="s">
        <v>101</v>
      </c>
    </row>
    <row r="105" spans="6:6">
      <c r="F105" s="3" t="s">
        <v>102</v>
      </c>
    </row>
    <row r="106" spans="6:6">
      <c r="F106" s="3" t="s">
        <v>103</v>
      </c>
    </row>
    <row r="107" spans="6:6">
      <c r="F107" s="3" t="s">
        <v>104</v>
      </c>
    </row>
    <row r="108" spans="6:6">
      <c r="F108" s="3" t="s">
        <v>105</v>
      </c>
    </row>
    <row r="109" spans="6:6">
      <c r="F109" s="3" t="s">
        <v>106</v>
      </c>
    </row>
    <row r="110" spans="6:6">
      <c r="F110" s="3" t="s">
        <v>107</v>
      </c>
    </row>
    <row r="111" spans="6:6">
      <c r="F111" s="3" t="s">
        <v>108</v>
      </c>
    </row>
    <row r="112" spans="6:6">
      <c r="F112" s="3" t="s">
        <v>109</v>
      </c>
    </row>
    <row r="113" spans="6:6">
      <c r="F113" s="3" t="s">
        <v>109</v>
      </c>
    </row>
    <row r="114" spans="6:6">
      <c r="F114" s="3" t="s">
        <v>110</v>
      </c>
    </row>
    <row r="115" spans="6:6">
      <c r="F115" s="3" t="s">
        <v>110</v>
      </c>
    </row>
    <row r="116" spans="6:6">
      <c r="F116" s="3" t="s">
        <v>111</v>
      </c>
    </row>
    <row r="117" spans="6:6">
      <c r="F117" s="3" t="s">
        <v>112</v>
      </c>
    </row>
    <row r="118" spans="6:6">
      <c r="F118" s="3" t="s">
        <v>113</v>
      </c>
    </row>
    <row r="119" spans="6:6">
      <c r="F119" s="3" t="s">
        <v>114</v>
      </c>
    </row>
    <row r="120" spans="6:6">
      <c r="F120" s="3" t="s">
        <v>115</v>
      </c>
    </row>
    <row r="121" spans="6:6">
      <c r="F121" s="3" t="s">
        <v>116</v>
      </c>
    </row>
    <row r="122" spans="6:6">
      <c r="F122" s="3" t="s">
        <v>116</v>
      </c>
    </row>
    <row r="123" spans="6:6">
      <c r="F123" s="3" t="s">
        <v>117</v>
      </c>
    </row>
    <row r="124" spans="6:6">
      <c r="F124" s="3" t="s">
        <v>117</v>
      </c>
    </row>
    <row r="125" spans="6:6">
      <c r="F125" s="3" t="s">
        <v>118</v>
      </c>
    </row>
    <row r="126" spans="6:6">
      <c r="F126" s="3" t="s">
        <v>119</v>
      </c>
    </row>
    <row r="127" spans="6:6">
      <c r="F127" s="3" t="s">
        <v>120</v>
      </c>
    </row>
    <row r="128" spans="6:6">
      <c r="F128" s="3" t="s">
        <v>121</v>
      </c>
    </row>
    <row r="129" spans="6:6">
      <c r="F129" s="3" t="s">
        <v>176</v>
      </c>
    </row>
    <row r="130" spans="6:6">
      <c r="F130" s="3" t="s">
        <v>177</v>
      </c>
    </row>
    <row r="131" spans="6:6">
      <c r="F131" s="3" t="s">
        <v>178</v>
      </c>
    </row>
    <row r="132" spans="6:6">
      <c r="F132" s="3" t="s">
        <v>179</v>
      </c>
    </row>
    <row r="133" spans="6:6">
      <c r="F133" s="3" t="s">
        <v>122</v>
      </c>
    </row>
    <row r="134" spans="6:6">
      <c r="F134" s="3" t="s">
        <v>123</v>
      </c>
    </row>
    <row r="135" spans="6:6">
      <c r="F135" s="3" t="s">
        <v>124</v>
      </c>
    </row>
    <row r="136" spans="6:6">
      <c r="F136" s="3" t="s">
        <v>125</v>
      </c>
    </row>
    <row r="137" spans="6:6">
      <c r="F137" s="3" t="s">
        <v>126</v>
      </c>
    </row>
    <row r="138" spans="6:6">
      <c r="F138" s="3" t="s">
        <v>127</v>
      </c>
    </row>
    <row r="139" spans="6:6">
      <c r="F139" s="3" t="s">
        <v>128</v>
      </c>
    </row>
    <row r="140" spans="6:6">
      <c r="F140" s="3" t="s">
        <v>129</v>
      </c>
    </row>
    <row r="141" spans="6:6">
      <c r="F141" s="3" t="s">
        <v>130</v>
      </c>
    </row>
    <row r="142" spans="6:6">
      <c r="F142" s="3" t="s">
        <v>131</v>
      </c>
    </row>
    <row r="143" spans="6:6">
      <c r="F143" s="3" t="s">
        <v>132</v>
      </c>
    </row>
    <row r="144" spans="6:6">
      <c r="F144" s="3" t="s">
        <v>133</v>
      </c>
    </row>
    <row r="145" spans="6:6">
      <c r="F145" s="3" t="s">
        <v>134</v>
      </c>
    </row>
    <row r="146" spans="6:6">
      <c r="F146" s="3" t="s">
        <v>135</v>
      </c>
    </row>
    <row r="147" spans="6:6">
      <c r="F147" s="3" t="s">
        <v>136</v>
      </c>
    </row>
    <row r="148" spans="6:6">
      <c r="F148" s="3" t="s">
        <v>137</v>
      </c>
    </row>
    <row r="149" spans="6:6">
      <c r="F149" s="3" t="s">
        <v>180</v>
      </c>
    </row>
    <row r="150" spans="6:6">
      <c r="F150" s="3" t="s">
        <v>138</v>
      </c>
    </row>
    <row r="151" spans="6:6">
      <c r="F151" s="3" t="s">
        <v>181</v>
      </c>
    </row>
    <row r="152" spans="6:6">
      <c r="F152" s="3" t="s">
        <v>139</v>
      </c>
    </row>
    <row r="153" spans="6:6">
      <c r="F153" s="3" t="s">
        <v>182</v>
      </c>
    </row>
    <row r="154" spans="6:6">
      <c r="F154" s="3" t="s">
        <v>183</v>
      </c>
    </row>
    <row r="155" spans="6:6">
      <c r="F155" s="3" t="s">
        <v>184</v>
      </c>
    </row>
    <row r="156" spans="6:6">
      <c r="F156" s="3" t="s">
        <v>185</v>
      </c>
    </row>
    <row r="157" spans="6:6">
      <c r="F157" s="3" t="s">
        <v>140</v>
      </c>
    </row>
    <row r="158" spans="6:6">
      <c r="F158" s="3" t="s">
        <v>141</v>
      </c>
    </row>
    <row r="159" spans="6:6">
      <c r="F159" s="3" t="s">
        <v>142</v>
      </c>
    </row>
    <row r="160" spans="6:6">
      <c r="F160" s="3" t="s">
        <v>186</v>
      </c>
    </row>
    <row r="161" spans="6:6">
      <c r="F161" s="3" t="s">
        <v>187</v>
      </c>
    </row>
    <row r="162" spans="6:6">
      <c r="F162" s="3" t="s">
        <v>188</v>
      </c>
    </row>
    <row r="163" spans="6:6">
      <c r="F163" s="3" t="s">
        <v>189</v>
      </c>
    </row>
    <row r="164" spans="6:6">
      <c r="F164" s="3" t="s">
        <v>143</v>
      </c>
    </row>
    <row r="165" spans="6:6">
      <c r="F165" s="3" t="s">
        <v>144</v>
      </c>
    </row>
    <row r="166" spans="6:6">
      <c r="F166" s="3" t="s">
        <v>145</v>
      </c>
    </row>
    <row r="167" spans="6:6">
      <c r="F167" s="3" t="s">
        <v>146</v>
      </c>
    </row>
    <row r="168" spans="6:6">
      <c r="F168" s="3" t="s">
        <v>147</v>
      </c>
    </row>
    <row r="169" spans="6:6">
      <c r="F169" s="3" t="s">
        <v>148</v>
      </c>
    </row>
    <row r="170" spans="6:6">
      <c r="F170" s="3" t="s">
        <v>149</v>
      </c>
    </row>
    <row r="171" spans="6:6">
      <c r="F171" s="3" t="s">
        <v>150</v>
      </c>
    </row>
    <row r="172" spans="6:6">
      <c r="F172" s="3" t="s">
        <v>151</v>
      </c>
    </row>
    <row r="173" spans="6:6">
      <c r="F173" s="3" t="s">
        <v>152</v>
      </c>
    </row>
    <row r="174" spans="6:6">
      <c r="F174" s="3" t="s">
        <v>153</v>
      </c>
    </row>
    <row r="175" spans="6:6">
      <c r="F175" s="1" t="s">
        <v>154</v>
      </c>
    </row>
    <row r="176" spans="6:6">
      <c r="F176" s="1" t="s">
        <v>155</v>
      </c>
    </row>
  </sheetData>
  <sortState xmlns:xlrd2="http://schemas.microsoft.com/office/spreadsheetml/2017/richdata2" ref="D11:D20">
    <sortCondition ref="D11"/>
  </sortState>
  <phoneticPr fontId="5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2:A1291"/>
  <sheetViews>
    <sheetView topLeftCell="A2" workbookViewId="0">
      <selection activeCell="H25" sqref="H25"/>
    </sheetView>
  </sheetViews>
  <sheetFormatPr defaultRowHeight="12.75"/>
  <cols>
    <col min="1" max="1" width="59.5703125" style="5" customWidth="1"/>
  </cols>
  <sheetData>
    <row r="2" spans="1:1">
      <c r="A2" s="4" t="s">
        <v>505</v>
      </c>
    </row>
    <row r="3" spans="1:1">
      <c r="A3" s="4" t="s">
        <v>1628</v>
      </c>
    </row>
    <row r="4" spans="1:1">
      <c r="A4" s="4" t="s">
        <v>506</v>
      </c>
    </row>
    <row r="5" spans="1:1">
      <c r="A5" s="4" t="s">
        <v>507</v>
      </c>
    </row>
    <row r="6" spans="1:1">
      <c r="A6" s="4" t="s">
        <v>1629</v>
      </c>
    </row>
    <row r="7" spans="1:1">
      <c r="A7" s="5" t="s">
        <v>1630</v>
      </c>
    </row>
    <row r="8" spans="1:1">
      <c r="A8" s="5" t="s">
        <v>508</v>
      </c>
    </row>
    <row r="9" spans="1:1">
      <c r="A9" s="5" t="s">
        <v>509</v>
      </c>
    </row>
    <row r="10" spans="1:1">
      <c r="A10" s="5" t="s">
        <v>1631</v>
      </c>
    </row>
    <row r="11" spans="1:1">
      <c r="A11" s="5" t="s">
        <v>510</v>
      </c>
    </row>
    <row r="12" spans="1:1">
      <c r="A12" s="5" t="s">
        <v>511</v>
      </c>
    </row>
    <row r="13" spans="1:1">
      <c r="A13" s="5" t="s">
        <v>512</v>
      </c>
    </row>
    <row r="14" spans="1:1">
      <c r="A14" s="5" t="s">
        <v>513</v>
      </c>
    </row>
    <row r="15" spans="1:1">
      <c r="A15" s="5" t="s">
        <v>514</v>
      </c>
    </row>
    <row r="16" spans="1:1">
      <c r="A16" s="5" t="s">
        <v>1495</v>
      </c>
    </row>
    <row r="17" spans="1:1">
      <c r="A17" s="5" t="s">
        <v>515</v>
      </c>
    </row>
    <row r="18" spans="1:1">
      <c r="A18" s="5" t="s">
        <v>516</v>
      </c>
    </row>
    <row r="19" spans="1:1">
      <c r="A19" s="5" t="s">
        <v>517</v>
      </c>
    </row>
    <row r="20" spans="1:1">
      <c r="A20" s="5" t="s">
        <v>518</v>
      </c>
    </row>
    <row r="21" spans="1:1">
      <c r="A21" s="5" t="s">
        <v>519</v>
      </c>
    </row>
    <row r="22" spans="1:1">
      <c r="A22" s="5" t="s">
        <v>520</v>
      </c>
    </row>
    <row r="23" spans="1:1">
      <c r="A23" s="5" t="s">
        <v>521</v>
      </c>
    </row>
    <row r="24" spans="1:1">
      <c r="A24" s="5" t="s">
        <v>522</v>
      </c>
    </row>
    <row r="25" spans="1:1">
      <c r="A25" s="5" t="s">
        <v>523</v>
      </c>
    </row>
    <row r="26" spans="1:1">
      <c r="A26" s="5" t="s">
        <v>524</v>
      </c>
    </row>
    <row r="27" spans="1:1">
      <c r="A27" s="5" t="s">
        <v>525</v>
      </c>
    </row>
    <row r="28" spans="1:1">
      <c r="A28" s="5" t="s">
        <v>1632</v>
      </c>
    </row>
    <row r="29" spans="1:1">
      <c r="A29" s="5" t="s">
        <v>526</v>
      </c>
    </row>
    <row r="30" spans="1:1">
      <c r="A30" s="5" t="s">
        <v>527</v>
      </c>
    </row>
    <row r="31" spans="1:1">
      <c r="A31" s="5" t="s">
        <v>1496</v>
      </c>
    </row>
    <row r="32" spans="1:1">
      <c r="A32" s="5" t="s">
        <v>528</v>
      </c>
    </row>
    <row r="33" spans="1:1">
      <c r="A33" s="5" t="s">
        <v>529</v>
      </c>
    </row>
    <row r="34" spans="1:1">
      <c r="A34" s="5" t="s">
        <v>1497</v>
      </c>
    </row>
    <row r="35" spans="1:1">
      <c r="A35" s="5" t="s">
        <v>530</v>
      </c>
    </row>
    <row r="36" spans="1:1">
      <c r="A36" s="5" t="s">
        <v>531</v>
      </c>
    </row>
    <row r="37" spans="1:1">
      <c r="A37" s="5" t="s">
        <v>532</v>
      </c>
    </row>
    <row r="38" spans="1:1">
      <c r="A38" s="5" t="s">
        <v>533</v>
      </c>
    </row>
    <row r="39" spans="1:1">
      <c r="A39" s="5" t="s">
        <v>534</v>
      </c>
    </row>
    <row r="40" spans="1:1">
      <c r="A40" s="5" t="s">
        <v>535</v>
      </c>
    </row>
    <row r="41" spans="1:1">
      <c r="A41" s="5" t="s">
        <v>536</v>
      </c>
    </row>
    <row r="42" spans="1:1">
      <c r="A42" s="5" t="s">
        <v>537</v>
      </c>
    </row>
    <row r="43" spans="1:1">
      <c r="A43" s="5" t="s">
        <v>538</v>
      </c>
    </row>
    <row r="44" spans="1:1">
      <c r="A44" s="5" t="s">
        <v>539</v>
      </c>
    </row>
    <row r="45" spans="1:1">
      <c r="A45" s="5" t="s">
        <v>540</v>
      </c>
    </row>
    <row r="46" spans="1:1">
      <c r="A46" s="5" t="s">
        <v>541</v>
      </c>
    </row>
    <row r="47" spans="1:1">
      <c r="A47" s="5" t="s">
        <v>542</v>
      </c>
    </row>
    <row r="48" spans="1:1">
      <c r="A48" s="5" t="s">
        <v>543</v>
      </c>
    </row>
    <row r="49" spans="1:1">
      <c r="A49" s="5" t="s">
        <v>544</v>
      </c>
    </row>
    <row r="50" spans="1:1">
      <c r="A50" s="5" t="s">
        <v>1498</v>
      </c>
    </row>
    <row r="51" spans="1:1">
      <c r="A51" s="5" t="s">
        <v>545</v>
      </c>
    </row>
    <row r="52" spans="1:1">
      <c r="A52" s="5" t="s">
        <v>546</v>
      </c>
    </row>
    <row r="53" spans="1:1">
      <c r="A53" s="5" t="s">
        <v>547</v>
      </c>
    </row>
    <row r="54" spans="1:1">
      <c r="A54" s="5" t="s">
        <v>548</v>
      </c>
    </row>
    <row r="55" spans="1:1">
      <c r="A55" s="5" t="s">
        <v>549</v>
      </c>
    </row>
    <row r="56" spans="1:1">
      <c r="A56" s="5" t="s">
        <v>550</v>
      </c>
    </row>
    <row r="57" spans="1:1">
      <c r="A57" s="5" t="s">
        <v>551</v>
      </c>
    </row>
    <row r="58" spans="1:1">
      <c r="A58" s="5" t="s">
        <v>1633</v>
      </c>
    </row>
    <row r="59" spans="1:1">
      <c r="A59" s="5" t="s">
        <v>552</v>
      </c>
    </row>
    <row r="60" spans="1:1">
      <c r="A60" s="5" t="s">
        <v>553</v>
      </c>
    </row>
    <row r="61" spans="1:1">
      <c r="A61" s="5" t="s">
        <v>554</v>
      </c>
    </row>
    <row r="62" spans="1:1">
      <c r="A62" s="5" t="s">
        <v>555</v>
      </c>
    </row>
    <row r="63" spans="1:1">
      <c r="A63" s="5" t="s">
        <v>556</v>
      </c>
    </row>
    <row r="64" spans="1:1">
      <c r="A64" s="5" t="s">
        <v>557</v>
      </c>
    </row>
    <row r="65" spans="1:1">
      <c r="A65" s="5" t="s">
        <v>558</v>
      </c>
    </row>
    <row r="66" spans="1:1">
      <c r="A66" s="5" t="s">
        <v>559</v>
      </c>
    </row>
    <row r="67" spans="1:1">
      <c r="A67" s="5" t="s">
        <v>560</v>
      </c>
    </row>
    <row r="68" spans="1:1">
      <c r="A68" s="5" t="s">
        <v>561</v>
      </c>
    </row>
    <row r="69" spans="1:1">
      <c r="A69" s="5" t="s">
        <v>562</v>
      </c>
    </row>
    <row r="70" spans="1:1">
      <c r="A70" s="5" t="s">
        <v>563</v>
      </c>
    </row>
    <row r="71" spans="1:1">
      <c r="A71" s="5" t="s">
        <v>564</v>
      </c>
    </row>
    <row r="72" spans="1:1">
      <c r="A72" s="5" t="s">
        <v>565</v>
      </c>
    </row>
    <row r="73" spans="1:1">
      <c r="A73" s="5" t="s">
        <v>566</v>
      </c>
    </row>
    <row r="74" spans="1:1">
      <c r="A74" s="5" t="s">
        <v>1499</v>
      </c>
    </row>
    <row r="75" spans="1:1">
      <c r="A75" s="5" t="s">
        <v>1634</v>
      </c>
    </row>
    <row r="76" spans="1:1">
      <c r="A76" s="5" t="s">
        <v>567</v>
      </c>
    </row>
    <row r="77" spans="1:1">
      <c r="A77" s="5" t="s">
        <v>568</v>
      </c>
    </row>
    <row r="78" spans="1:1">
      <c r="A78" s="5" t="s">
        <v>569</v>
      </c>
    </row>
    <row r="79" spans="1:1">
      <c r="A79" s="5" t="s">
        <v>1500</v>
      </c>
    </row>
    <row r="80" spans="1:1">
      <c r="A80" s="5" t="s">
        <v>1635</v>
      </c>
    </row>
    <row r="81" spans="1:1">
      <c r="A81" s="5" t="s">
        <v>1636</v>
      </c>
    </row>
    <row r="82" spans="1:1">
      <c r="A82" s="5" t="s">
        <v>570</v>
      </c>
    </row>
    <row r="83" spans="1:1">
      <c r="A83" s="5" t="s">
        <v>571</v>
      </c>
    </row>
    <row r="84" spans="1:1">
      <c r="A84" s="5" t="s">
        <v>572</v>
      </c>
    </row>
    <row r="85" spans="1:1">
      <c r="A85" s="5" t="s">
        <v>573</v>
      </c>
    </row>
    <row r="86" spans="1:1">
      <c r="A86" s="5" t="s">
        <v>1637</v>
      </c>
    </row>
    <row r="87" spans="1:1">
      <c r="A87" s="5" t="s">
        <v>574</v>
      </c>
    </row>
    <row r="88" spans="1:1">
      <c r="A88" s="5" t="s">
        <v>575</v>
      </c>
    </row>
    <row r="89" spans="1:1">
      <c r="A89" s="5" t="s">
        <v>576</v>
      </c>
    </row>
    <row r="90" spans="1:1">
      <c r="A90" s="5" t="s">
        <v>577</v>
      </c>
    </row>
    <row r="91" spans="1:1">
      <c r="A91" s="5" t="s">
        <v>578</v>
      </c>
    </row>
    <row r="92" spans="1:1">
      <c r="A92" s="5" t="s">
        <v>1638</v>
      </c>
    </row>
    <row r="93" spans="1:1">
      <c r="A93" s="5" t="s">
        <v>1639</v>
      </c>
    </row>
    <row r="94" spans="1:1">
      <c r="A94" s="5" t="s">
        <v>1640</v>
      </c>
    </row>
    <row r="95" spans="1:1">
      <c r="A95" s="5" t="s">
        <v>579</v>
      </c>
    </row>
    <row r="96" spans="1:1">
      <c r="A96" s="5" t="s">
        <v>1641</v>
      </c>
    </row>
    <row r="97" spans="1:1">
      <c r="A97" s="5" t="s">
        <v>580</v>
      </c>
    </row>
    <row r="98" spans="1:1">
      <c r="A98" s="5" t="s">
        <v>581</v>
      </c>
    </row>
    <row r="99" spans="1:1">
      <c r="A99" s="5" t="s">
        <v>582</v>
      </c>
    </row>
    <row r="100" spans="1:1">
      <c r="A100" s="5" t="s">
        <v>583</v>
      </c>
    </row>
    <row r="101" spans="1:1">
      <c r="A101" s="5" t="s">
        <v>584</v>
      </c>
    </row>
    <row r="102" spans="1:1">
      <c r="A102" s="5" t="s">
        <v>585</v>
      </c>
    </row>
    <row r="103" spans="1:1">
      <c r="A103" s="5" t="s">
        <v>586</v>
      </c>
    </row>
    <row r="104" spans="1:1">
      <c r="A104" s="5" t="s">
        <v>1642</v>
      </c>
    </row>
    <row r="105" spans="1:1">
      <c r="A105" s="5" t="s">
        <v>587</v>
      </c>
    </row>
    <row r="106" spans="1:1">
      <c r="A106" s="5" t="s">
        <v>588</v>
      </c>
    </row>
    <row r="107" spans="1:1">
      <c r="A107" s="5" t="s">
        <v>589</v>
      </c>
    </row>
    <row r="108" spans="1:1">
      <c r="A108" s="5" t="s">
        <v>1501</v>
      </c>
    </row>
    <row r="109" spans="1:1">
      <c r="A109" s="5" t="s">
        <v>1502</v>
      </c>
    </row>
    <row r="110" spans="1:1">
      <c r="A110" s="5" t="s">
        <v>590</v>
      </c>
    </row>
    <row r="111" spans="1:1">
      <c r="A111" s="5" t="s">
        <v>591</v>
      </c>
    </row>
    <row r="112" spans="1:1">
      <c r="A112" s="5" t="s">
        <v>592</v>
      </c>
    </row>
    <row r="113" spans="1:1">
      <c r="A113" s="5" t="s">
        <v>593</v>
      </c>
    </row>
    <row r="114" spans="1:1">
      <c r="A114" s="5" t="s">
        <v>594</v>
      </c>
    </row>
    <row r="115" spans="1:1">
      <c r="A115" s="5" t="s">
        <v>595</v>
      </c>
    </row>
    <row r="116" spans="1:1">
      <c r="A116" s="5" t="s">
        <v>596</v>
      </c>
    </row>
    <row r="117" spans="1:1">
      <c r="A117" s="5" t="s">
        <v>597</v>
      </c>
    </row>
    <row r="118" spans="1:1">
      <c r="A118" s="5" t="s">
        <v>598</v>
      </c>
    </row>
    <row r="119" spans="1:1">
      <c r="A119" s="5" t="s">
        <v>1643</v>
      </c>
    </row>
    <row r="120" spans="1:1">
      <c r="A120" s="5" t="s">
        <v>1503</v>
      </c>
    </row>
    <row r="121" spans="1:1">
      <c r="A121" s="5" t="s">
        <v>599</v>
      </c>
    </row>
    <row r="122" spans="1:1">
      <c r="A122" s="5" t="s">
        <v>600</v>
      </c>
    </row>
    <row r="123" spans="1:1">
      <c r="A123" s="5" t="s">
        <v>601</v>
      </c>
    </row>
    <row r="124" spans="1:1">
      <c r="A124" s="5" t="s">
        <v>602</v>
      </c>
    </row>
    <row r="125" spans="1:1">
      <c r="A125" s="5" t="s">
        <v>603</v>
      </c>
    </row>
    <row r="126" spans="1:1">
      <c r="A126" s="5" t="s">
        <v>604</v>
      </c>
    </row>
    <row r="127" spans="1:1">
      <c r="A127" s="5" t="s">
        <v>605</v>
      </c>
    </row>
    <row r="128" spans="1:1">
      <c r="A128" s="5" t="s">
        <v>606</v>
      </c>
    </row>
    <row r="129" spans="1:1">
      <c r="A129" s="5" t="s">
        <v>607</v>
      </c>
    </row>
    <row r="130" spans="1:1">
      <c r="A130" s="5" t="s">
        <v>608</v>
      </c>
    </row>
    <row r="131" spans="1:1">
      <c r="A131" s="5" t="s">
        <v>609</v>
      </c>
    </row>
    <row r="132" spans="1:1">
      <c r="A132" s="5" t="s">
        <v>610</v>
      </c>
    </row>
    <row r="133" spans="1:1">
      <c r="A133" s="5" t="s">
        <v>611</v>
      </c>
    </row>
    <row r="134" spans="1:1">
      <c r="A134" s="5" t="s">
        <v>612</v>
      </c>
    </row>
    <row r="135" spans="1:1">
      <c r="A135" s="5" t="s">
        <v>613</v>
      </c>
    </row>
    <row r="136" spans="1:1">
      <c r="A136" s="5" t="s">
        <v>1504</v>
      </c>
    </row>
    <row r="137" spans="1:1">
      <c r="A137" s="5" t="s">
        <v>614</v>
      </c>
    </row>
    <row r="138" spans="1:1">
      <c r="A138" s="5" t="s">
        <v>1644</v>
      </c>
    </row>
    <row r="139" spans="1:1">
      <c r="A139" s="5" t="s">
        <v>1645</v>
      </c>
    </row>
    <row r="140" spans="1:1">
      <c r="A140" s="5" t="s">
        <v>615</v>
      </c>
    </row>
    <row r="141" spans="1:1">
      <c r="A141" s="5" t="s">
        <v>616</v>
      </c>
    </row>
    <row r="142" spans="1:1">
      <c r="A142" s="5" t="s">
        <v>1646</v>
      </c>
    </row>
    <row r="143" spans="1:1">
      <c r="A143" s="5" t="s">
        <v>617</v>
      </c>
    </row>
    <row r="144" spans="1:1">
      <c r="A144" s="5" t="s">
        <v>618</v>
      </c>
    </row>
    <row r="145" spans="1:1">
      <c r="A145" s="5" t="s">
        <v>619</v>
      </c>
    </row>
    <row r="146" spans="1:1">
      <c r="A146" s="5" t="s">
        <v>620</v>
      </c>
    </row>
    <row r="147" spans="1:1">
      <c r="A147" s="5" t="s">
        <v>621</v>
      </c>
    </row>
    <row r="148" spans="1:1">
      <c r="A148" s="5" t="s">
        <v>622</v>
      </c>
    </row>
    <row r="149" spans="1:1">
      <c r="A149" s="5" t="s">
        <v>623</v>
      </c>
    </row>
    <row r="150" spans="1:1">
      <c r="A150" s="5" t="s">
        <v>1647</v>
      </c>
    </row>
    <row r="151" spans="1:1">
      <c r="A151" s="5" t="s">
        <v>624</v>
      </c>
    </row>
    <row r="152" spans="1:1">
      <c r="A152" s="5" t="s">
        <v>1648</v>
      </c>
    </row>
    <row r="153" spans="1:1">
      <c r="A153" s="5" t="s">
        <v>625</v>
      </c>
    </row>
    <row r="154" spans="1:1">
      <c r="A154" s="5" t="s">
        <v>1505</v>
      </c>
    </row>
    <row r="155" spans="1:1">
      <c r="A155" s="5" t="s">
        <v>1506</v>
      </c>
    </row>
    <row r="156" spans="1:1">
      <c r="A156" s="5" t="s">
        <v>626</v>
      </c>
    </row>
    <row r="157" spans="1:1">
      <c r="A157" s="5" t="s">
        <v>627</v>
      </c>
    </row>
    <row r="158" spans="1:1">
      <c r="A158" s="5" t="s">
        <v>628</v>
      </c>
    </row>
    <row r="159" spans="1:1">
      <c r="A159" s="5" t="s">
        <v>629</v>
      </c>
    </row>
    <row r="160" spans="1:1">
      <c r="A160" s="5" t="s">
        <v>630</v>
      </c>
    </row>
    <row r="161" spans="1:1">
      <c r="A161" s="5" t="s">
        <v>631</v>
      </c>
    </row>
    <row r="162" spans="1:1">
      <c r="A162" s="5" t="s">
        <v>632</v>
      </c>
    </row>
    <row r="163" spans="1:1">
      <c r="A163" s="5" t="s">
        <v>1649</v>
      </c>
    </row>
    <row r="164" spans="1:1">
      <c r="A164" s="5" t="s">
        <v>633</v>
      </c>
    </row>
    <row r="165" spans="1:1">
      <c r="A165" s="5" t="s">
        <v>634</v>
      </c>
    </row>
    <row r="166" spans="1:1">
      <c r="A166" s="5" t="s">
        <v>635</v>
      </c>
    </row>
    <row r="167" spans="1:1">
      <c r="A167" s="5" t="s">
        <v>636</v>
      </c>
    </row>
    <row r="168" spans="1:1">
      <c r="A168" s="5" t="s">
        <v>637</v>
      </c>
    </row>
    <row r="169" spans="1:1">
      <c r="A169" s="5" t="s">
        <v>1507</v>
      </c>
    </row>
    <row r="170" spans="1:1">
      <c r="A170" s="5" t="s">
        <v>638</v>
      </c>
    </row>
    <row r="171" spans="1:1">
      <c r="A171" s="5" t="s">
        <v>639</v>
      </c>
    </row>
    <row r="172" spans="1:1">
      <c r="A172" s="5" t="s">
        <v>640</v>
      </c>
    </row>
    <row r="173" spans="1:1">
      <c r="A173" s="5" t="s">
        <v>641</v>
      </c>
    </row>
    <row r="174" spans="1:1">
      <c r="A174" s="5" t="s">
        <v>1508</v>
      </c>
    </row>
    <row r="175" spans="1:1">
      <c r="A175" s="5" t="s">
        <v>642</v>
      </c>
    </row>
    <row r="176" spans="1:1">
      <c r="A176" s="5" t="s">
        <v>1509</v>
      </c>
    </row>
    <row r="177" spans="1:1">
      <c r="A177" s="5" t="s">
        <v>1650</v>
      </c>
    </row>
    <row r="178" spans="1:1">
      <c r="A178" s="5" t="s">
        <v>643</v>
      </c>
    </row>
    <row r="179" spans="1:1">
      <c r="A179" s="5" t="s">
        <v>644</v>
      </c>
    </row>
    <row r="180" spans="1:1">
      <c r="A180" s="5" t="s">
        <v>645</v>
      </c>
    </row>
    <row r="181" spans="1:1">
      <c r="A181" s="5" t="s">
        <v>646</v>
      </c>
    </row>
    <row r="182" spans="1:1">
      <c r="A182" s="5" t="s">
        <v>647</v>
      </c>
    </row>
    <row r="183" spans="1:1">
      <c r="A183" s="5" t="s">
        <v>648</v>
      </c>
    </row>
    <row r="184" spans="1:1">
      <c r="A184" s="5" t="s">
        <v>649</v>
      </c>
    </row>
    <row r="185" spans="1:1">
      <c r="A185" s="5" t="s">
        <v>650</v>
      </c>
    </row>
    <row r="186" spans="1:1">
      <c r="A186" s="5" t="s">
        <v>651</v>
      </c>
    </row>
    <row r="187" spans="1:1">
      <c r="A187" s="5" t="s">
        <v>652</v>
      </c>
    </row>
    <row r="188" spans="1:1">
      <c r="A188" s="5" t="s">
        <v>1510</v>
      </c>
    </row>
    <row r="189" spans="1:1">
      <c r="A189" s="5" t="s">
        <v>1651</v>
      </c>
    </row>
    <row r="190" spans="1:1">
      <c r="A190" s="5" t="s">
        <v>653</v>
      </c>
    </row>
    <row r="191" spans="1:1">
      <c r="A191" s="5" t="s">
        <v>1652</v>
      </c>
    </row>
    <row r="192" spans="1:1">
      <c r="A192" s="5" t="s">
        <v>654</v>
      </c>
    </row>
    <row r="193" spans="1:1">
      <c r="A193" s="5" t="s">
        <v>655</v>
      </c>
    </row>
    <row r="194" spans="1:1">
      <c r="A194" s="5" t="s">
        <v>656</v>
      </c>
    </row>
    <row r="195" spans="1:1">
      <c r="A195" s="5" t="s">
        <v>657</v>
      </c>
    </row>
    <row r="196" spans="1:1">
      <c r="A196" s="5" t="s">
        <v>658</v>
      </c>
    </row>
    <row r="197" spans="1:1">
      <c r="A197" s="5" t="s">
        <v>659</v>
      </c>
    </row>
    <row r="198" spans="1:1">
      <c r="A198" s="5" t="s">
        <v>660</v>
      </c>
    </row>
    <row r="199" spans="1:1">
      <c r="A199" s="5" t="s">
        <v>661</v>
      </c>
    </row>
    <row r="200" spans="1:1">
      <c r="A200" s="5" t="s">
        <v>1653</v>
      </c>
    </row>
    <row r="201" spans="1:1">
      <c r="A201" s="5" t="s">
        <v>662</v>
      </c>
    </row>
    <row r="202" spans="1:1">
      <c r="A202" s="5" t="s">
        <v>663</v>
      </c>
    </row>
    <row r="203" spans="1:1">
      <c r="A203" s="5" t="s">
        <v>664</v>
      </c>
    </row>
    <row r="204" spans="1:1">
      <c r="A204" s="5" t="s">
        <v>665</v>
      </c>
    </row>
    <row r="205" spans="1:1">
      <c r="A205" s="5" t="s">
        <v>666</v>
      </c>
    </row>
    <row r="206" spans="1:1">
      <c r="A206" s="5" t="s">
        <v>667</v>
      </c>
    </row>
    <row r="207" spans="1:1">
      <c r="A207" s="5" t="s">
        <v>668</v>
      </c>
    </row>
    <row r="208" spans="1:1">
      <c r="A208" s="5" t="s">
        <v>669</v>
      </c>
    </row>
    <row r="209" spans="1:1">
      <c r="A209" s="5" t="s">
        <v>670</v>
      </c>
    </row>
    <row r="210" spans="1:1">
      <c r="A210" s="5" t="s">
        <v>671</v>
      </c>
    </row>
    <row r="211" spans="1:1">
      <c r="A211" s="5" t="s">
        <v>672</v>
      </c>
    </row>
    <row r="212" spans="1:1">
      <c r="A212" s="5" t="s">
        <v>673</v>
      </c>
    </row>
    <row r="213" spans="1:1">
      <c r="A213" s="5" t="s">
        <v>674</v>
      </c>
    </row>
    <row r="214" spans="1:1">
      <c r="A214" s="5" t="s">
        <v>675</v>
      </c>
    </row>
    <row r="215" spans="1:1">
      <c r="A215" s="5" t="s">
        <v>676</v>
      </c>
    </row>
    <row r="216" spans="1:1">
      <c r="A216" s="5" t="s">
        <v>677</v>
      </c>
    </row>
    <row r="217" spans="1:1">
      <c r="A217" s="5" t="s">
        <v>678</v>
      </c>
    </row>
    <row r="218" spans="1:1">
      <c r="A218" s="5" t="s">
        <v>679</v>
      </c>
    </row>
    <row r="219" spans="1:1">
      <c r="A219" s="5" t="s">
        <v>680</v>
      </c>
    </row>
    <row r="220" spans="1:1">
      <c r="A220" s="5" t="s">
        <v>681</v>
      </c>
    </row>
    <row r="221" spans="1:1">
      <c r="A221" s="5" t="s">
        <v>682</v>
      </c>
    </row>
    <row r="222" spans="1:1">
      <c r="A222" s="5" t="s">
        <v>683</v>
      </c>
    </row>
    <row r="223" spans="1:1">
      <c r="A223" s="5" t="s">
        <v>684</v>
      </c>
    </row>
    <row r="224" spans="1:1">
      <c r="A224" s="5" t="s">
        <v>685</v>
      </c>
    </row>
    <row r="225" spans="1:1">
      <c r="A225" s="5" t="s">
        <v>686</v>
      </c>
    </row>
    <row r="226" spans="1:1">
      <c r="A226" s="5" t="s">
        <v>687</v>
      </c>
    </row>
    <row r="227" spans="1:1">
      <c r="A227" s="5" t="s">
        <v>688</v>
      </c>
    </row>
    <row r="228" spans="1:1">
      <c r="A228" s="5" t="s">
        <v>1654</v>
      </c>
    </row>
    <row r="229" spans="1:1">
      <c r="A229" s="5" t="s">
        <v>689</v>
      </c>
    </row>
    <row r="230" spans="1:1">
      <c r="A230" s="5" t="s">
        <v>690</v>
      </c>
    </row>
    <row r="231" spans="1:1">
      <c r="A231" s="5" t="s">
        <v>691</v>
      </c>
    </row>
    <row r="232" spans="1:1">
      <c r="A232" s="5" t="s">
        <v>692</v>
      </c>
    </row>
    <row r="233" spans="1:1">
      <c r="A233" s="5" t="s">
        <v>693</v>
      </c>
    </row>
    <row r="234" spans="1:1">
      <c r="A234" s="5" t="s">
        <v>694</v>
      </c>
    </row>
    <row r="235" spans="1:1">
      <c r="A235" s="5" t="s">
        <v>695</v>
      </c>
    </row>
    <row r="236" spans="1:1">
      <c r="A236" s="5" t="s">
        <v>1655</v>
      </c>
    </row>
    <row r="237" spans="1:1">
      <c r="A237" s="5" t="s">
        <v>1656</v>
      </c>
    </row>
    <row r="238" spans="1:1">
      <c r="A238" s="5" t="s">
        <v>696</v>
      </c>
    </row>
    <row r="239" spans="1:1">
      <c r="A239" s="5" t="s">
        <v>697</v>
      </c>
    </row>
    <row r="240" spans="1:1">
      <c r="A240" s="5" t="s">
        <v>1657</v>
      </c>
    </row>
    <row r="241" spans="1:1">
      <c r="A241" s="5" t="s">
        <v>1658</v>
      </c>
    </row>
    <row r="242" spans="1:1">
      <c r="A242" s="5" t="s">
        <v>698</v>
      </c>
    </row>
    <row r="243" spans="1:1">
      <c r="A243" s="5" t="s">
        <v>699</v>
      </c>
    </row>
    <row r="244" spans="1:1">
      <c r="A244" s="5" t="s">
        <v>700</v>
      </c>
    </row>
    <row r="245" spans="1:1">
      <c r="A245" s="5" t="s">
        <v>701</v>
      </c>
    </row>
    <row r="246" spans="1:1">
      <c r="A246" s="5" t="s">
        <v>1659</v>
      </c>
    </row>
    <row r="247" spans="1:1">
      <c r="A247" s="5" t="s">
        <v>702</v>
      </c>
    </row>
    <row r="248" spans="1:1">
      <c r="A248" s="5" t="s">
        <v>1660</v>
      </c>
    </row>
    <row r="249" spans="1:1">
      <c r="A249" s="5" t="s">
        <v>703</v>
      </c>
    </row>
    <row r="250" spans="1:1">
      <c r="A250" s="5" t="s">
        <v>704</v>
      </c>
    </row>
    <row r="251" spans="1:1">
      <c r="A251" s="5" t="s">
        <v>705</v>
      </c>
    </row>
    <row r="252" spans="1:1">
      <c r="A252" s="5" t="s">
        <v>706</v>
      </c>
    </row>
    <row r="253" spans="1:1">
      <c r="A253" s="5" t="s">
        <v>1661</v>
      </c>
    </row>
    <row r="254" spans="1:1">
      <c r="A254" s="5" t="s">
        <v>707</v>
      </c>
    </row>
    <row r="255" spans="1:1">
      <c r="A255" s="5" t="s">
        <v>1511</v>
      </c>
    </row>
    <row r="256" spans="1:1">
      <c r="A256" s="5" t="s">
        <v>708</v>
      </c>
    </row>
    <row r="257" spans="1:1">
      <c r="A257" s="5" t="s">
        <v>709</v>
      </c>
    </row>
    <row r="258" spans="1:1">
      <c r="A258" s="5" t="s">
        <v>710</v>
      </c>
    </row>
    <row r="259" spans="1:1">
      <c r="A259" s="5" t="s">
        <v>711</v>
      </c>
    </row>
    <row r="260" spans="1:1">
      <c r="A260" s="5" t="s">
        <v>712</v>
      </c>
    </row>
    <row r="261" spans="1:1">
      <c r="A261" s="5" t="s">
        <v>1662</v>
      </c>
    </row>
    <row r="262" spans="1:1">
      <c r="A262" s="5" t="s">
        <v>713</v>
      </c>
    </row>
    <row r="263" spans="1:1">
      <c r="A263" s="5" t="s">
        <v>714</v>
      </c>
    </row>
    <row r="264" spans="1:1">
      <c r="A264" s="5" t="s">
        <v>715</v>
      </c>
    </row>
    <row r="265" spans="1:1">
      <c r="A265" s="5" t="s">
        <v>1512</v>
      </c>
    </row>
    <row r="266" spans="1:1">
      <c r="A266" s="5" t="s">
        <v>716</v>
      </c>
    </row>
    <row r="267" spans="1:1">
      <c r="A267" s="5" t="s">
        <v>717</v>
      </c>
    </row>
    <row r="268" spans="1:1">
      <c r="A268" s="5" t="s">
        <v>718</v>
      </c>
    </row>
    <row r="269" spans="1:1">
      <c r="A269" s="5" t="s">
        <v>719</v>
      </c>
    </row>
    <row r="270" spans="1:1">
      <c r="A270" s="5" t="s">
        <v>720</v>
      </c>
    </row>
    <row r="271" spans="1:1">
      <c r="A271" s="5" t="s">
        <v>721</v>
      </c>
    </row>
    <row r="272" spans="1:1">
      <c r="A272" s="5" t="s">
        <v>722</v>
      </c>
    </row>
    <row r="273" spans="1:1">
      <c r="A273" s="5" t="s">
        <v>723</v>
      </c>
    </row>
    <row r="274" spans="1:1">
      <c r="A274" s="5" t="s">
        <v>724</v>
      </c>
    </row>
    <row r="275" spans="1:1">
      <c r="A275" s="5" t="s">
        <v>725</v>
      </c>
    </row>
    <row r="276" spans="1:1">
      <c r="A276" s="5" t="s">
        <v>726</v>
      </c>
    </row>
    <row r="277" spans="1:1">
      <c r="A277" s="5" t="s">
        <v>1663</v>
      </c>
    </row>
    <row r="278" spans="1:1">
      <c r="A278" s="5" t="s">
        <v>727</v>
      </c>
    </row>
    <row r="279" spans="1:1">
      <c r="A279" s="5" t="s">
        <v>728</v>
      </c>
    </row>
    <row r="280" spans="1:1">
      <c r="A280" s="5" t="s">
        <v>729</v>
      </c>
    </row>
    <row r="281" spans="1:1">
      <c r="A281" s="5" t="s">
        <v>730</v>
      </c>
    </row>
    <row r="282" spans="1:1">
      <c r="A282" s="5" t="s">
        <v>731</v>
      </c>
    </row>
    <row r="283" spans="1:1">
      <c r="A283" s="5" t="s">
        <v>732</v>
      </c>
    </row>
    <row r="284" spans="1:1">
      <c r="A284" s="5" t="s">
        <v>733</v>
      </c>
    </row>
    <row r="285" spans="1:1">
      <c r="A285" s="5" t="s">
        <v>734</v>
      </c>
    </row>
    <row r="286" spans="1:1">
      <c r="A286" s="5" t="s">
        <v>735</v>
      </c>
    </row>
    <row r="287" spans="1:1">
      <c r="A287" s="5" t="s">
        <v>736</v>
      </c>
    </row>
    <row r="288" spans="1:1">
      <c r="A288" s="5" t="s">
        <v>737</v>
      </c>
    </row>
    <row r="289" spans="1:1">
      <c r="A289" s="5" t="s">
        <v>738</v>
      </c>
    </row>
    <row r="290" spans="1:1">
      <c r="A290" s="5" t="s">
        <v>739</v>
      </c>
    </row>
    <row r="291" spans="1:1">
      <c r="A291" s="5" t="s">
        <v>740</v>
      </c>
    </row>
    <row r="292" spans="1:1">
      <c r="A292" s="5" t="s">
        <v>741</v>
      </c>
    </row>
    <row r="293" spans="1:1">
      <c r="A293" s="5" t="s">
        <v>742</v>
      </c>
    </row>
    <row r="294" spans="1:1">
      <c r="A294" s="5" t="s">
        <v>1664</v>
      </c>
    </row>
    <row r="295" spans="1:1">
      <c r="A295" s="5" t="s">
        <v>1513</v>
      </c>
    </row>
    <row r="296" spans="1:1">
      <c r="A296" s="5" t="s">
        <v>743</v>
      </c>
    </row>
    <row r="297" spans="1:1">
      <c r="A297" s="5" t="s">
        <v>744</v>
      </c>
    </row>
    <row r="298" spans="1:1">
      <c r="A298" s="5" t="s">
        <v>745</v>
      </c>
    </row>
    <row r="299" spans="1:1">
      <c r="A299" s="5" t="s">
        <v>746</v>
      </c>
    </row>
    <row r="300" spans="1:1">
      <c r="A300" s="5" t="s">
        <v>747</v>
      </c>
    </row>
    <row r="301" spans="1:1">
      <c r="A301" s="5" t="s">
        <v>748</v>
      </c>
    </row>
    <row r="302" spans="1:1">
      <c r="A302" s="5" t="s">
        <v>749</v>
      </c>
    </row>
    <row r="303" spans="1:1">
      <c r="A303" s="5" t="s">
        <v>750</v>
      </c>
    </row>
    <row r="304" spans="1:1">
      <c r="A304" s="5" t="s">
        <v>751</v>
      </c>
    </row>
    <row r="305" spans="1:1">
      <c r="A305" s="5" t="s">
        <v>752</v>
      </c>
    </row>
    <row r="306" spans="1:1">
      <c r="A306" s="5" t="s">
        <v>753</v>
      </c>
    </row>
    <row r="307" spans="1:1">
      <c r="A307" s="5" t="s">
        <v>754</v>
      </c>
    </row>
    <row r="308" spans="1:1">
      <c r="A308" s="5" t="s">
        <v>755</v>
      </c>
    </row>
    <row r="309" spans="1:1">
      <c r="A309" s="5" t="s">
        <v>756</v>
      </c>
    </row>
    <row r="310" spans="1:1">
      <c r="A310" s="5" t="s">
        <v>757</v>
      </c>
    </row>
    <row r="311" spans="1:1">
      <c r="A311" s="5" t="s">
        <v>758</v>
      </c>
    </row>
    <row r="312" spans="1:1">
      <c r="A312" s="5" t="s">
        <v>759</v>
      </c>
    </row>
    <row r="313" spans="1:1">
      <c r="A313" s="5" t="s">
        <v>760</v>
      </c>
    </row>
    <row r="314" spans="1:1">
      <c r="A314" s="5" t="s">
        <v>761</v>
      </c>
    </row>
    <row r="315" spans="1:1">
      <c r="A315" s="5" t="s">
        <v>762</v>
      </c>
    </row>
    <row r="316" spans="1:1">
      <c r="A316" s="5" t="s">
        <v>1665</v>
      </c>
    </row>
    <row r="317" spans="1:1">
      <c r="A317" s="5" t="s">
        <v>763</v>
      </c>
    </row>
    <row r="318" spans="1:1">
      <c r="A318" s="5" t="s">
        <v>764</v>
      </c>
    </row>
    <row r="319" spans="1:1">
      <c r="A319" s="5" t="s">
        <v>765</v>
      </c>
    </row>
    <row r="320" spans="1:1">
      <c r="A320" s="5" t="s">
        <v>766</v>
      </c>
    </row>
    <row r="321" spans="1:1">
      <c r="A321" s="5" t="s">
        <v>767</v>
      </c>
    </row>
    <row r="322" spans="1:1">
      <c r="A322" s="5" t="s">
        <v>768</v>
      </c>
    </row>
    <row r="323" spans="1:1">
      <c r="A323" s="5" t="s">
        <v>769</v>
      </c>
    </row>
    <row r="324" spans="1:1">
      <c r="A324" s="5" t="s">
        <v>1666</v>
      </c>
    </row>
    <row r="325" spans="1:1">
      <c r="A325" s="5" t="s">
        <v>770</v>
      </c>
    </row>
    <row r="326" spans="1:1">
      <c r="A326" s="5" t="s">
        <v>771</v>
      </c>
    </row>
    <row r="327" spans="1:1">
      <c r="A327" s="5" t="s">
        <v>1514</v>
      </c>
    </row>
    <row r="328" spans="1:1">
      <c r="A328" s="5" t="s">
        <v>772</v>
      </c>
    </row>
    <row r="329" spans="1:1">
      <c r="A329" s="5" t="s">
        <v>773</v>
      </c>
    </row>
    <row r="330" spans="1:1">
      <c r="A330" s="5" t="s">
        <v>774</v>
      </c>
    </row>
    <row r="331" spans="1:1">
      <c r="A331" s="5" t="s">
        <v>775</v>
      </c>
    </row>
    <row r="332" spans="1:1">
      <c r="A332" s="5" t="s">
        <v>776</v>
      </c>
    </row>
    <row r="333" spans="1:1">
      <c r="A333" s="5" t="s">
        <v>777</v>
      </c>
    </row>
    <row r="334" spans="1:1">
      <c r="A334" s="5" t="s">
        <v>1515</v>
      </c>
    </row>
    <row r="335" spans="1:1">
      <c r="A335" s="5" t="s">
        <v>778</v>
      </c>
    </row>
    <row r="336" spans="1:1">
      <c r="A336" s="5" t="s">
        <v>779</v>
      </c>
    </row>
    <row r="337" spans="1:1">
      <c r="A337" s="5" t="s">
        <v>780</v>
      </c>
    </row>
    <row r="338" spans="1:1">
      <c r="A338" s="5" t="s">
        <v>781</v>
      </c>
    </row>
    <row r="339" spans="1:1">
      <c r="A339" s="5" t="s">
        <v>782</v>
      </c>
    </row>
    <row r="340" spans="1:1">
      <c r="A340" s="5" t="s">
        <v>783</v>
      </c>
    </row>
    <row r="341" spans="1:1">
      <c r="A341" s="5" t="s">
        <v>1667</v>
      </c>
    </row>
    <row r="342" spans="1:1">
      <c r="A342" s="5" t="s">
        <v>1668</v>
      </c>
    </row>
    <row r="343" spans="1:1">
      <c r="A343" s="5" t="s">
        <v>784</v>
      </c>
    </row>
    <row r="344" spans="1:1">
      <c r="A344" s="5" t="s">
        <v>785</v>
      </c>
    </row>
    <row r="345" spans="1:1">
      <c r="A345" s="5" t="s">
        <v>1669</v>
      </c>
    </row>
    <row r="346" spans="1:1">
      <c r="A346" s="5" t="s">
        <v>786</v>
      </c>
    </row>
    <row r="347" spans="1:1">
      <c r="A347" s="5" t="s">
        <v>1670</v>
      </c>
    </row>
    <row r="348" spans="1:1">
      <c r="A348" s="5" t="s">
        <v>1671</v>
      </c>
    </row>
    <row r="349" spans="1:1">
      <c r="A349" s="5" t="s">
        <v>787</v>
      </c>
    </row>
    <row r="350" spans="1:1">
      <c r="A350" s="5" t="s">
        <v>788</v>
      </c>
    </row>
    <row r="351" spans="1:1">
      <c r="A351" s="5" t="s">
        <v>1672</v>
      </c>
    </row>
    <row r="352" spans="1:1">
      <c r="A352" s="5" t="s">
        <v>789</v>
      </c>
    </row>
    <row r="353" spans="1:1">
      <c r="A353" s="5" t="s">
        <v>790</v>
      </c>
    </row>
    <row r="354" spans="1:1">
      <c r="A354" s="5" t="s">
        <v>1516</v>
      </c>
    </row>
    <row r="355" spans="1:1">
      <c r="A355" s="5" t="s">
        <v>791</v>
      </c>
    </row>
    <row r="356" spans="1:1">
      <c r="A356" s="5" t="s">
        <v>792</v>
      </c>
    </row>
    <row r="357" spans="1:1">
      <c r="A357" s="5" t="s">
        <v>793</v>
      </c>
    </row>
    <row r="358" spans="1:1">
      <c r="A358" s="5" t="s">
        <v>1517</v>
      </c>
    </row>
    <row r="359" spans="1:1">
      <c r="A359" s="5" t="s">
        <v>1673</v>
      </c>
    </row>
    <row r="360" spans="1:1">
      <c r="A360" s="5" t="s">
        <v>1674</v>
      </c>
    </row>
    <row r="361" spans="1:1">
      <c r="A361" s="5" t="s">
        <v>794</v>
      </c>
    </row>
    <row r="362" spans="1:1">
      <c r="A362" s="5" t="s">
        <v>795</v>
      </c>
    </row>
    <row r="363" spans="1:1">
      <c r="A363" s="5" t="s">
        <v>796</v>
      </c>
    </row>
    <row r="364" spans="1:1">
      <c r="A364" s="5" t="s">
        <v>797</v>
      </c>
    </row>
    <row r="365" spans="1:1">
      <c r="A365" s="5" t="s">
        <v>1518</v>
      </c>
    </row>
    <row r="366" spans="1:1">
      <c r="A366" s="5" t="s">
        <v>1519</v>
      </c>
    </row>
    <row r="367" spans="1:1">
      <c r="A367" s="5" t="s">
        <v>798</v>
      </c>
    </row>
    <row r="368" spans="1:1">
      <c r="A368" s="5" t="s">
        <v>799</v>
      </c>
    </row>
    <row r="369" spans="1:1">
      <c r="A369" s="5" t="s">
        <v>800</v>
      </c>
    </row>
    <row r="370" spans="1:1">
      <c r="A370" s="5" t="s">
        <v>801</v>
      </c>
    </row>
    <row r="371" spans="1:1">
      <c r="A371" s="5" t="s">
        <v>1675</v>
      </c>
    </row>
    <row r="372" spans="1:1">
      <c r="A372" s="5" t="s">
        <v>1520</v>
      </c>
    </row>
    <row r="373" spans="1:1">
      <c r="A373" s="5" t="s">
        <v>802</v>
      </c>
    </row>
    <row r="374" spans="1:1">
      <c r="A374" s="5" t="s">
        <v>803</v>
      </c>
    </row>
    <row r="375" spans="1:1">
      <c r="A375" s="5" t="s">
        <v>804</v>
      </c>
    </row>
    <row r="376" spans="1:1">
      <c r="A376" s="5" t="s">
        <v>805</v>
      </c>
    </row>
    <row r="377" spans="1:1">
      <c r="A377" s="5" t="s">
        <v>806</v>
      </c>
    </row>
    <row r="378" spans="1:1">
      <c r="A378" s="5" t="s">
        <v>1521</v>
      </c>
    </row>
    <row r="379" spans="1:1">
      <c r="A379" s="5" t="s">
        <v>807</v>
      </c>
    </row>
    <row r="380" spans="1:1">
      <c r="A380" s="5" t="s">
        <v>808</v>
      </c>
    </row>
    <row r="381" spans="1:1">
      <c r="A381" s="5" t="s">
        <v>809</v>
      </c>
    </row>
    <row r="382" spans="1:1">
      <c r="A382" s="5" t="s">
        <v>810</v>
      </c>
    </row>
    <row r="383" spans="1:1">
      <c r="A383" s="5" t="s">
        <v>811</v>
      </c>
    </row>
    <row r="384" spans="1:1">
      <c r="A384" s="5" t="s">
        <v>812</v>
      </c>
    </row>
    <row r="385" spans="1:1">
      <c r="A385" s="5" t="s">
        <v>813</v>
      </c>
    </row>
    <row r="386" spans="1:1">
      <c r="A386" s="5" t="s">
        <v>814</v>
      </c>
    </row>
    <row r="387" spans="1:1">
      <c r="A387" s="5" t="s">
        <v>815</v>
      </c>
    </row>
    <row r="388" spans="1:1">
      <c r="A388" s="5" t="s">
        <v>816</v>
      </c>
    </row>
    <row r="389" spans="1:1">
      <c r="A389" s="5" t="s">
        <v>817</v>
      </c>
    </row>
    <row r="390" spans="1:1">
      <c r="A390" s="5" t="s">
        <v>818</v>
      </c>
    </row>
    <row r="391" spans="1:1">
      <c r="A391" s="5" t="s">
        <v>819</v>
      </c>
    </row>
    <row r="392" spans="1:1">
      <c r="A392" s="5" t="s">
        <v>1522</v>
      </c>
    </row>
    <row r="393" spans="1:1">
      <c r="A393" s="5" t="s">
        <v>820</v>
      </c>
    </row>
    <row r="394" spans="1:1">
      <c r="A394" s="5" t="s">
        <v>1523</v>
      </c>
    </row>
    <row r="395" spans="1:1">
      <c r="A395" s="5" t="s">
        <v>1524</v>
      </c>
    </row>
    <row r="396" spans="1:1">
      <c r="A396" s="5" t="s">
        <v>821</v>
      </c>
    </row>
    <row r="397" spans="1:1">
      <c r="A397" s="5" t="s">
        <v>822</v>
      </c>
    </row>
    <row r="398" spans="1:1">
      <c r="A398" s="5" t="s">
        <v>823</v>
      </c>
    </row>
    <row r="399" spans="1:1">
      <c r="A399" s="5" t="s">
        <v>824</v>
      </c>
    </row>
    <row r="400" spans="1:1">
      <c r="A400" s="5" t="s">
        <v>825</v>
      </c>
    </row>
    <row r="401" spans="1:1">
      <c r="A401" s="5" t="s">
        <v>826</v>
      </c>
    </row>
    <row r="402" spans="1:1">
      <c r="A402" s="5" t="s">
        <v>827</v>
      </c>
    </row>
    <row r="403" spans="1:1">
      <c r="A403" s="5" t="s">
        <v>828</v>
      </c>
    </row>
    <row r="404" spans="1:1">
      <c r="A404" s="5" t="s">
        <v>1676</v>
      </c>
    </row>
    <row r="405" spans="1:1">
      <c r="A405" s="5" t="s">
        <v>1525</v>
      </c>
    </row>
    <row r="406" spans="1:1">
      <c r="A406" s="5" t="s">
        <v>1526</v>
      </c>
    </row>
    <row r="407" spans="1:1">
      <c r="A407" s="5" t="s">
        <v>829</v>
      </c>
    </row>
    <row r="408" spans="1:1">
      <c r="A408" s="5" t="s">
        <v>830</v>
      </c>
    </row>
    <row r="409" spans="1:1">
      <c r="A409" s="5" t="s">
        <v>831</v>
      </c>
    </row>
    <row r="410" spans="1:1">
      <c r="A410" s="5" t="s">
        <v>832</v>
      </c>
    </row>
    <row r="411" spans="1:1">
      <c r="A411" s="5" t="s">
        <v>1527</v>
      </c>
    </row>
    <row r="412" spans="1:1">
      <c r="A412" s="5" t="s">
        <v>833</v>
      </c>
    </row>
    <row r="413" spans="1:1">
      <c r="A413" s="5" t="s">
        <v>834</v>
      </c>
    </row>
    <row r="414" spans="1:1">
      <c r="A414" s="5" t="s">
        <v>835</v>
      </c>
    </row>
    <row r="415" spans="1:1">
      <c r="A415" s="5" t="s">
        <v>1677</v>
      </c>
    </row>
    <row r="416" spans="1:1">
      <c r="A416" s="5" t="s">
        <v>836</v>
      </c>
    </row>
    <row r="417" spans="1:1">
      <c r="A417" s="5" t="s">
        <v>837</v>
      </c>
    </row>
    <row r="418" spans="1:1">
      <c r="A418" s="5" t="s">
        <v>1528</v>
      </c>
    </row>
    <row r="419" spans="1:1">
      <c r="A419" s="5" t="s">
        <v>1529</v>
      </c>
    </row>
    <row r="420" spans="1:1">
      <c r="A420" s="5" t="s">
        <v>838</v>
      </c>
    </row>
    <row r="421" spans="1:1">
      <c r="A421" s="5" t="s">
        <v>1678</v>
      </c>
    </row>
    <row r="422" spans="1:1">
      <c r="A422" s="5" t="s">
        <v>839</v>
      </c>
    </row>
    <row r="423" spans="1:1">
      <c r="A423" s="5" t="s">
        <v>840</v>
      </c>
    </row>
    <row r="424" spans="1:1">
      <c r="A424" s="5" t="s">
        <v>841</v>
      </c>
    </row>
    <row r="425" spans="1:1">
      <c r="A425" s="5" t="s">
        <v>842</v>
      </c>
    </row>
    <row r="426" spans="1:1">
      <c r="A426" s="5" t="s">
        <v>843</v>
      </c>
    </row>
    <row r="427" spans="1:1">
      <c r="A427" s="5" t="s">
        <v>1530</v>
      </c>
    </row>
    <row r="428" spans="1:1">
      <c r="A428" s="5" t="s">
        <v>844</v>
      </c>
    </row>
    <row r="429" spans="1:1">
      <c r="A429" s="5" t="s">
        <v>845</v>
      </c>
    </row>
    <row r="430" spans="1:1">
      <c r="A430" s="5" t="s">
        <v>846</v>
      </c>
    </row>
    <row r="431" spans="1:1">
      <c r="A431" s="5" t="s">
        <v>847</v>
      </c>
    </row>
    <row r="432" spans="1:1">
      <c r="A432" s="5" t="s">
        <v>1531</v>
      </c>
    </row>
    <row r="433" spans="1:1">
      <c r="A433" s="5" t="s">
        <v>1532</v>
      </c>
    </row>
    <row r="434" spans="1:1">
      <c r="A434" s="5" t="s">
        <v>1679</v>
      </c>
    </row>
    <row r="435" spans="1:1">
      <c r="A435" s="5" t="s">
        <v>1533</v>
      </c>
    </row>
    <row r="436" spans="1:1">
      <c r="A436" s="5" t="s">
        <v>848</v>
      </c>
    </row>
    <row r="437" spans="1:1">
      <c r="A437" s="5" t="s">
        <v>849</v>
      </c>
    </row>
    <row r="438" spans="1:1">
      <c r="A438" s="5" t="s">
        <v>850</v>
      </c>
    </row>
    <row r="439" spans="1:1">
      <c r="A439" s="5" t="s">
        <v>851</v>
      </c>
    </row>
    <row r="440" spans="1:1">
      <c r="A440" s="5" t="s">
        <v>852</v>
      </c>
    </row>
    <row r="441" spans="1:1">
      <c r="A441" s="5" t="s">
        <v>853</v>
      </c>
    </row>
    <row r="442" spans="1:1">
      <c r="A442" s="5" t="s">
        <v>1680</v>
      </c>
    </row>
    <row r="443" spans="1:1">
      <c r="A443" s="5" t="s">
        <v>1681</v>
      </c>
    </row>
    <row r="444" spans="1:1">
      <c r="A444" s="5" t="s">
        <v>1682</v>
      </c>
    </row>
    <row r="445" spans="1:1">
      <c r="A445" s="5" t="s">
        <v>1683</v>
      </c>
    </row>
    <row r="446" spans="1:1">
      <c r="A446" s="5" t="s">
        <v>1684</v>
      </c>
    </row>
    <row r="447" spans="1:1">
      <c r="A447" s="5" t="s">
        <v>854</v>
      </c>
    </row>
    <row r="448" spans="1:1">
      <c r="A448" s="5" t="s">
        <v>855</v>
      </c>
    </row>
    <row r="449" spans="1:1">
      <c r="A449" s="5" t="s">
        <v>856</v>
      </c>
    </row>
    <row r="450" spans="1:1">
      <c r="A450" s="5" t="s">
        <v>857</v>
      </c>
    </row>
    <row r="451" spans="1:1">
      <c r="A451" s="5" t="s">
        <v>858</v>
      </c>
    </row>
    <row r="452" spans="1:1">
      <c r="A452" s="5" t="s">
        <v>859</v>
      </c>
    </row>
    <row r="453" spans="1:1">
      <c r="A453" s="5" t="s">
        <v>860</v>
      </c>
    </row>
    <row r="454" spans="1:1">
      <c r="A454" s="5" t="s">
        <v>861</v>
      </c>
    </row>
    <row r="455" spans="1:1">
      <c r="A455" s="5" t="s">
        <v>1685</v>
      </c>
    </row>
    <row r="456" spans="1:1">
      <c r="A456" s="5" t="s">
        <v>862</v>
      </c>
    </row>
    <row r="457" spans="1:1">
      <c r="A457" s="5" t="s">
        <v>863</v>
      </c>
    </row>
    <row r="458" spans="1:1">
      <c r="A458" s="5" t="s">
        <v>1686</v>
      </c>
    </row>
    <row r="459" spans="1:1">
      <c r="A459" s="5" t="s">
        <v>864</v>
      </c>
    </row>
    <row r="460" spans="1:1">
      <c r="A460" s="5" t="s">
        <v>865</v>
      </c>
    </row>
    <row r="461" spans="1:1">
      <c r="A461" s="5" t="s">
        <v>866</v>
      </c>
    </row>
    <row r="462" spans="1:1">
      <c r="A462" s="5" t="s">
        <v>867</v>
      </c>
    </row>
    <row r="463" spans="1:1">
      <c r="A463" s="5" t="s">
        <v>868</v>
      </c>
    </row>
    <row r="464" spans="1:1">
      <c r="A464" s="5" t="s">
        <v>869</v>
      </c>
    </row>
    <row r="465" spans="1:1">
      <c r="A465" s="5" t="s">
        <v>870</v>
      </c>
    </row>
    <row r="466" spans="1:1">
      <c r="A466" s="5" t="s">
        <v>871</v>
      </c>
    </row>
    <row r="467" spans="1:1">
      <c r="A467" s="5" t="s">
        <v>872</v>
      </c>
    </row>
    <row r="468" spans="1:1">
      <c r="A468" s="5" t="s">
        <v>873</v>
      </c>
    </row>
    <row r="469" spans="1:1">
      <c r="A469" s="5" t="s">
        <v>874</v>
      </c>
    </row>
    <row r="470" spans="1:1">
      <c r="A470" s="5" t="s">
        <v>875</v>
      </c>
    </row>
    <row r="471" spans="1:1">
      <c r="A471" s="5" t="s">
        <v>876</v>
      </c>
    </row>
    <row r="472" spans="1:1">
      <c r="A472" s="5" t="s">
        <v>877</v>
      </c>
    </row>
    <row r="473" spans="1:1">
      <c r="A473" s="5" t="s">
        <v>1687</v>
      </c>
    </row>
    <row r="474" spans="1:1">
      <c r="A474" s="5" t="s">
        <v>878</v>
      </c>
    </row>
    <row r="475" spans="1:1">
      <c r="A475" s="5" t="s">
        <v>1688</v>
      </c>
    </row>
    <row r="476" spans="1:1">
      <c r="A476" s="5" t="s">
        <v>879</v>
      </c>
    </row>
    <row r="477" spans="1:1">
      <c r="A477" s="5" t="s">
        <v>880</v>
      </c>
    </row>
    <row r="478" spans="1:1">
      <c r="A478" s="5" t="s">
        <v>1689</v>
      </c>
    </row>
    <row r="479" spans="1:1">
      <c r="A479" s="5" t="s">
        <v>1690</v>
      </c>
    </row>
    <row r="480" spans="1:1">
      <c r="A480" s="5" t="s">
        <v>1534</v>
      </c>
    </row>
    <row r="481" spans="1:1">
      <c r="A481" s="5" t="s">
        <v>881</v>
      </c>
    </row>
    <row r="482" spans="1:1">
      <c r="A482" s="5" t="s">
        <v>882</v>
      </c>
    </row>
    <row r="483" spans="1:1">
      <c r="A483" s="5" t="s">
        <v>883</v>
      </c>
    </row>
    <row r="484" spans="1:1">
      <c r="A484" s="5" t="s">
        <v>1535</v>
      </c>
    </row>
    <row r="485" spans="1:1">
      <c r="A485" s="5" t="s">
        <v>1691</v>
      </c>
    </row>
    <row r="486" spans="1:1">
      <c r="A486" s="5" t="s">
        <v>1692</v>
      </c>
    </row>
    <row r="487" spans="1:1">
      <c r="A487" s="5" t="s">
        <v>884</v>
      </c>
    </row>
    <row r="488" spans="1:1">
      <c r="A488" s="5" t="s">
        <v>885</v>
      </c>
    </row>
    <row r="489" spans="1:1">
      <c r="A489" s="5" t="s">
        <v>886</v>
      </c>
    </row>
    <row r="490" spans="1:1">
      <c r="A490" s="5" t="s">
        <v>1536</v>
      </c>
    </row>
    <row r="491" spans="1:1">
      <c r="A491" s="5" t="s">
        <v>887</v>
      </c>
    </row>
    <row r="492" spans="1:1">
      <c r="A492" s="5" t="s">
        <v>888</v>
      </c>
    </row>
    <row r="493" spans="1:1">
      <c r="A493" s="5" t="s">
        <v>889</v>
      </c>
    </row>
    <row r="494" spans="1:1">
      <c r="A494" s="5" t="s">
        <v>890</v>
      </c>
    </row>
    <row r="495" spans="1:1">
      <c r="A495" s="5" t="s">
        <v>1537</v>
      </c>
    </row>
    <row r="496" spans="1:1">
      <c r="A496" s="5" t="s">
        <v>891</v>
      </c>
    </row>
    <row r="497" spans="1:1">
      <c r="A497" s="5" t="s">
        <v>892</v>
      </c>
    </row>
    <row r="498" spans="1:1">
      <c r="A498" s="5" t="s">
        <v>1693</v>
      </c>
    </row>
    <row r="499" spans="1:1">
      <c r="A499" s="5" t="s">
        <v>1694</v>
      </c>
    </row>
    <row r="500" spans="1:1">
      <c r="A500" s="5" t="s">
        <v>1695</v>
      </c>
    </row>
    <row r="501" spans="1:1">
      <c r="A501" s="5" t="s">
        <v>893</v>
      </c>
    </row>
    <row r="502" spans="1:1">
      <c r="A502" s="5" t="s">
        <v>1538</v>
      </c>
    </row>
    <row r="503" spans="1:1">
      <c r="A503" s="5" t="s">
        <v>894</v>
      </c>
    </row>
    <row r="504" spans="1:1">
      <c r="A504" s="5" t="s">
        <v>1696</v>
      </c>
    </row>
    <row r="505" spans="1:1">
      <c r="A505" s="5" t="s">
        <v>1697</v>
      </c>
    </row>
    <row r="506" spans="1:1">
      <c r="A506" s="5" t="s">
        <v>1539</v>
      </c>
    </row>
    <row r="507" spans="1:1">
      <c r="A507" s="5" t="s">
        <v>1540</v>
      </c>
    </row>
    <row r="508" spans="1:1">
      <c r="A508" s="5" t="s">
        <v>1541</v>
      </c>
    </row>
    <row r="509" spans="1:1">
      <c r="A509" s="5" t="s">
        <v>895</v>
      </c>
    </row>
    <row r="510" spans="1:1">
      <c r="A510" s="5" t="s">
        <v>896</v>
      </c>
    </row>
    <row r="511" spans="1:1">
      <c r="A511" s="5" t="s">
        <v>897</v>
      </c>
    </row>
    <row r="512" spans="1:1">
      <c r="A512" s="5" t="s">
        <v>898</v>
      </c>
    </row>
    <row r="513" spans="1:1">
      <c r="A513" s="5" t="s">
        <v>899</v>
      </c>
    </row>
    <row r="514" spans="1:1">
      <c r="A514" s="5" t="s">
        <v>900</v>
      </c>
    </row>
    <row r="515" spans="1:1">
      <c r="A515" s="5" t="s">
        <v>901</v>
      </c>
    </row>
    <row r="516" spans="1:1">
      <c r="A516" s="5" t="s">
        <v>902</v>
      </c>
    </row>
    <row r="517" spans="1:1">
      <c r="A517" s="5" t="s">
        <v>903</v>
      </c>
    </row>
    <row r="518" spans="1:1">
      <c r="A518" s="5" t="s">
        <v>904</v>
      </c>
    </row>
    <row r="519" spans="1:1">
      <c r="A519" s="5" t="s">
        <v>905</v>
      </c>
    </row>
    <row r="520" spans="1:1">
      <c r="A520" s="5" t="s">
        <v>906</v>
      </c>
    </row>
    <row r="521" spans="1:1">
      <c r="A521" s="5" t="s">
        <v>907</v>
      </c>
    </row>
    <row r="522" spans="1:1">
      <c r="A522" s="5" t="s">
        <v>908</v>
      </c>
    </row>
    <row r="523" spans="1:1">
      <c r="A523" s="5" t="s">
        <v>909</v>
      </c>
    </row>
    <row r="524" spans="1:1">
      <c r="A524" s="5" t="s">
        <v>910</v>
      </c>
    </row>
    <row r="525" spans="1:1">
      <c r="A525" s="5" t="s">
        <v>911</v>
      </c>
    </row>
    <row r="526" spans="1:1">
      <c r="A526" s="5" t="s">
        <v>912</v>
      </c>
    </row>
    <row r="527" spans="1:1">
      <c r="A527" s="5" t="s">
        <v>913</v>
      </c>
    </row>
    <row r="528" spans="1:1">
      <c r="A528" s="5" t="s">
        <v>914</v>
      </c>
    </row>
    <row r="529" spans="1:1">
      <c r="A529" s="5" t="s">
        <v>915</v>
      </c>
    </row>
    <row r="530" spans="1:1">
      <c r="A530" s="5" t="s">
        <v>916</v>
      </c>
    </row>
    <row r="531" spans="1:1">
      <c r="A531" s="5" t="s">
        <v>1542</v>
      </c>
    </row>
    <row r="532" spans="1:1">
      <c r="A532" s="5" t="s">
        <v>1698</v>
      </c>
    </row>
    <row r="533" spans="1:1">
      <c r="A533" s="5" t="s">
        <v>1543</v>
      </c>
    </row>
    <row r="534" spans="1:1">
      <c r="A534" s="5" t="s">
        <v>1699</v>
      </c>
    </row>
    <row r="535" spans="1:1">
      <c r="A535" s="5" t="s">
        <v>1544</v>
      </c>
    </row>
    <row r="536" spans="1:1">
      <c r="A536" s="5" t="s">
        <v>1700</v>
      </c>
    </row>
    <row r="537" spans="1:1">
      <c r="A537" s="5" t="s">
        <v>1545</v>
      </c>
    </row>
    <row r="538" spans="1:1">
      <c r="A538" s="5" t="s">
        <v>1701</v>
      </c>
    </row>
    <row r="539" spans="1:1">
      <c r="A539" s="5" t="s">
        <v>1702</v>
      </c>
    </row>
    <row r="540" spans="1:1">
      <c r="A540" s="5" t="s">
        <v>1703</v>
      </c>
    </row>
    <row r="541" spans="1:1">
      <c r="A541" s="5" t="s">
        <v>1546</v>
      </c>
    </row>
    <row r="542" spans="1:1">
      <c r="A542" s="5" t="s">
        <v>1704</v>
      </c>
    </row>
    <row r="543" spans="1:1">
      <c r="A543" s="5" t="s">
        <v>1547</v>
      </c>
    </row>
    <row r="544" spans="1:1">
      <c r="A544" s="5" t="s">
        <v>1705</v>
      </c>
    </row>
    <row r="545" spans="1:1">
      <c r="A545" s="5" t="s">
        <v>1706</v>
      </c>
    </row>
    <row r="546" spans="1:1">
      <c r="A546" s="5" t="s">
        <v>1548</v>
      </c>
    </row>
    <row r="547" spans="1:1">
      <c r="A547" s="5" t="s">
        <v>1707</v>
      </c>
    </row>
    <row r="548" spans="1:1">
      <c r="A548" s="5" t="s">
        <v>1708</v>
      </c>
    </row>
    <row r="549" spans="1:1">
      <c r="A549" s="5" t="s">
        <v>1549</v>
      </c>
    </row>
    <row r="550" spans="1:1">
      <c r="A550" s="5" t="s">
        <v>1709</v>
      </c>
    </row>
    <row r="551" spans="1:1">
      <c r="A551" s="5" t="s">
        <v>1550</v>
      </c>
    </row>
    <row r="552" spans="1:1">
      <c r="A552" s="5" t="s">
        <v>1710</v>
      </c>
    </row>
    <row r="553" spans="1:1">
      <c r="A553" s="5" t="s">
        <v>1711</v>
      </c>
    </row>
    <row r="554" spans="1:1">
      <c r="A554" s="5" t="s">
        <v>1712</v>
      </c>
    </row>
    <row r="555" spans="1:1">
      <c r="A555" s="5" t="s">
        <v>917</v>
      </c>
    </row>
    <row r="556" spans="1:1">
      <c r="A556" s="5" t="s">
        <v>1713</v>
      </c>
    </row>
    <row r="557" spans="1:1">
      <c r="A557" s="5" t="s">
        <v>1714</v>
      </c>
    </row>
    <row r="558" spans="1:1">
      <c r="A558" s="5" t="s">
        <v>918</v>
      </c>
    </row>
    <row r="559" spans="1:1">
      <c r="A559" s="5" t="s">
        <v>919</v>
      </c>
    </row>
    <row r="560" spans="1:1">
      <c r="A560" s="5" t="s">
        <v>920</v>
      </c>
    </row>
    <row r="561" spans="1:1">
      <c r="A561" s="5" t="s">
        <v>921</v>
      </c>
    </row>
    <row r="562" spans="1:1">
      <c r="A562" s="5" t="s">
        <v>922</v>
      </c>
    </row>
    <row r="563" spans="1:1">
      <c r="A563" s="5" t="s">
        <v>1551</v>
      </c>
    </row>
    <row r="564" spans="1:1">
      <c r="A564" s="5" t="s">
        <v>923</v>
      </c>
    </row>
    <row r="565" spans="1:1">
      <c r="A565" s="5" t="s">
        <v>924</v>
      </c>
    </row>
    <row r="566" spans="1:1">
      <c r="A566" s="5" t="s">
        <v>925</v>
      </c>
    </row>
    <row r="567" spans="1:1">
      <c r="A567" s="5" t="s">
        <v>1715</v>
      </c>
    </row>
    <row r="568" spans="1:1">
      <c r="A568" s="5" t="s">
        <v>1716</v>
      </c>
    </row>
    <row r="569" spans="1:1">
      <c r="A569" s="5" t="s">
        <v>1717</v>
      </c>
    </row>
    <row r="570" spans="1:1">
      <c r="A570" s="5" t="s">
        <v>1718</v>
      </c>
    </row>
    <row r="571" spans="1:1">
      <c r="A571" s="5" t="s">
        <v>1719</v>
      </c>
    </row>
    <row r="572" spans="1:1">
      <c r="A572" s="5" t="s">
        <v>1720</v>
      </c>
    </row>
    <row r="573" spans="1:1">
      <c r="A573" s="5" t="s">
        <v>1721</v>
      </c>
    </row>
    <row r="574" spans="1:1">
      <c r="A574" s="5" t="s">
        <v>1722</v>
      </c>
    </row>
    <row r="575" spans="1:1">
      <c r="A575" s="5" t="s">
        <v>1723</v>
      </c>
    </row>
    <row r="576" spans="1:1">
      <c r="A576" s="5" t="s">
        <v>1724</v>
      </c>
    </row>
    <row r="577" spans="1:1">
      <c r="A577" s="5" t="s">
        <v>1725</v>
      </c>
    </row>
    <row r="578" spans="1:1">
      <c r="A578" s="5" t="s">
        <v>1726</v>
      </c>
    </row>
    <row r="579" spans="1:1">
      <c r="A579" s="5" t="s">
        <v>1727</v>
      </c>
    </row>
    <row r="580" spans="1:1">
      <c r="A580" s="5" t="s">
        <v>1728</v>
      </c>
    </row>
    <row r="581" spans="1:1">
      <c r="A581" s="5" t="s">
        <v>1729</v>
      </c>
    </row>
    <row r="582" spans="1:1">
      <c r="A582" s="5" t="s">
        <v>1730</v>
      </c>
    </row>
    <row r="583" spans="1:1">
      <c r="A583" s="5" t="s">
        <v>1731</v>
      </c>
    </row>
    <row r="584" spans="1:1">
      <c r="A584" s="5" t="s">
        <v>1732</v>
      </c>
    </row>
    <row r="585" spans="1:1">
      <c r="A585" s="5" t="s">
        <v>1733</v>
      </c>
    </row>
    <row r="586" spans="1:1">
      <c r="A586" s="5" t="s">
        <v>1734</v>
      </c>
    </row>
    <row r="587" spans="1:1">
      <c r="A587" s="5" t="s">
        <v>1735</v>
      </c>
    </row>
    <row r="588" spans="1:1">
      <c r="A588" s="5" t="s">
        <v>1736</v>
      </c>
    </row>
    <row r="589" spans="1:1">
      <c r="A589" s="5" t="s">
        <v>1552</v>
      </c>
    </row>
    <row r="590" spans="1:1">
      <c r="A590" s="5" t="s">
        <v>926</v>
      </c>
    </row>
    <row r="591" spans="1:1">
      <c r="A591" s="5" t="s">
        <v>927</v>
      </c>
    </row>
    <row r="592" spans="1:1">
      <c r="A592" s="5" t="s">
        <v>1737</v>
      </c>
    </row>
    <row r="593" spans="1:1">
      <c r="A593" s="5" t="s">
        <v>1738</v>
      </c>
    </row>
    <row r="594" spans="1:1">
      <c r="A594" s="5" t="s">
        <v>928</v>
      </c>
    </row>
    <row r="595" spans="1:1">
      <c r="A595" s="5" t="s">
        <v>929</v>
      </c>
    </row>
    <row r="596" spans="1:1">
      <c r="A596" s="5" t="s">
        <v>930</v>
      </c>
    </row>
    <row r="597" spans="1:1">
      <c r="A597" s="5" t="s">
        <v>931</v>
      </c>
    </row>
    <row r="598" spans="1:1">
      <c r="A598" s="5" t="s">
        <v>932</v>
      </c>
    </row>
    <row r="599" spans="1:1">
      <c r="A599" s="5" t="s">
        <v>933</v>
      </c>
    </row>
    <row r="600" spans="1:1">
      <c r="A600" s="5" t="s">
        <v>1739</v>
      </c>
    </row>
    <row r="601" spans="1:1">
      <c r="A601" s="5" t="s">
        <v>934</v>
      </c>
    </row>
    <row r="602" spans="1:1">
      <c r="A602" s="5" t="s">
        <v>935</v>
      </c>
    </row>
    <row r="603" spans="1:1">
      <c r="A603" s="5" t="s">
        <v>936</v>
      </c>
    </row>
    <row r="604" spans="1:1">
      <c r="A604" s="5" t="s">
        <v>937</v>
      </c>
    </row>
    <row r="605" spans="1:1">
      <c r="A605" s="5" t="s">
        <v>938</v>
      </c>
    </row>
    <row r="606" spans="1:1">
      <c r="A606" s="5" t="s">
        <v>939</v>
      </c>
    </row>
    <row r="607" spans="1:1">
      <c r="A607" s="5" t="s">
        <v>940</v>
      </c>
    </row>
    <row r="608" spans="1:1">
      <c r="A608" s="5" t="s">
        <v>1553</v>
      </c>
    </row>
    <row r="609" spans="1:1">
      <c r="A609" s="5" t="s">
        <v>1740</v>
      </c>
    </row>
    <row r="610" spans="1:1">
      <c r="A610" s="5" t="s">
        <v>1741</v>
      </c>
    </row>
    <row r="611" spans="1:1">
      <c r="A611" s="5" t="s">
        <v>1554</v>
      </c>
    </row>
    <row r="612" spans="1:1">
      <c r="A612" s="5" t="s">
        <v>941</v>
      </c>
    </row>
    <row r="613" spans="1:1">
      <c r="A613" s="5" t="s">
        <v>942</v>
      </c>
    </row>
    <row r="614" spans="1:1">
      <c r="A614" s="5" t="s">
        <v>943</v>
      </c>
    </row>
    <row r="615" spans="1:1">
      <c r="A615" s="5" t="s">
        <v>944</v>
      </c>
    </row>
    <row r="616" spans="1:1">
      <c r="A616" s="5" t="s">
        <v>1555</v>
      </c>
    </row>
    <row r="617" spans="1:1">
      <c r="A617" s="5" t="s">
        <v>945</v>
      </c>
    </row>
    <row r="618" spans="1:1">
      <c r="A618" s="5" t="s">
        <v>946</v>
      </c>
    </row>
    <row r="619" spans="1:1">
      <c r="A619" s="5" t="s">
        <v>947</v>
      </c>
    </row>
    <row r="620" spans="1:1">
      <c r="A620" s="5" t="s">
        <v>948</v>
      </c>
    </row>
    <row r="621" spans="1:1">
      <c r="A621" s="5" t="s">
        <v>949</v>
      </c>
    </row>
    <row r="622" spans="1:1">
      <c r="A622" s="5" t="s">
        <v>950</v>
      </c>
    </row>
    <row r="623" spans="1:1">
      <c r="A623" s="5" t="s">
        <v>951</v>
      </c>
    </row>
    <row r="624" spans="1:1">
      <c r="A624" s="5" t="s">
        <v>952</v>
      </c>
    </row>
    <row r="625" spans="1:1">
      <c r="A625" s="5" t="s">
        <v>1556</v>
      </c>
    </row>
    <row r="626" spans="1:1">
      <c r="A626" s="5" t="s">
        <v>953</v>
      </c>
    </row>
    <row r="627" spans="1:1">
      <c r="A627" s="5" t="s">
        <v>954</v>
      </c>
    </row>
    <row r="628" spans="1:1">
      <c r="A628" s="5" t="s">
        <v>955</v>
      </c>
    </row>
    <row r="629" spans="1:1">
      <c r="A629" s="5" t="s">
        <v>956</v>
      </c>
    </row>
    <row r="630" spans="1:1">
      <c r="A630" s="5" t="s">
        <v>957</v>
      </c>
    </row>
    <row r="631" spans="1:1">
      <c r="A631" s="5" t="s">
        <v>958</v>
      </c>
    </row>
    <row r="632" spans="1:1">
      <c r="A632" s="5" t="s">
        <v>959</v>
      </c>
    </row>
    <row r="633" spans="1:1">
      <c r="A633" s="5" t="s">
        <v>960</v>
      </c>
    </row>
    <row r="634" spans="1:1">
      <c r="A634" s="5" t="s">
        <v>961</v>
      </c>
    </row>
    <row r="635" spans="1:1">
      <c r="A635" s="5" t="s">
        <v>1557</v>
      </c>
    </row>
    <row r="636" spans="1:1">
      <c r="A636" s="5" t="s">
        <v>962</v>
      </c>
    </row>
    <row r="637" spans="1:1">
      <c r="A637" s="5" t="s">
        <v>963</v>
      </c>
    </row>
    <row r="638" spans="1:1">
      <c r="A638" s="5" t="s">
        <v>964</v>
      </c>
    </row>
    <row r="639" spans="1:1">
      <c r="A639" s="5" t="s">
        <v>1742</v>
      </c>
    </row>
    <row r="640" spans="1:1">
      <c r="A640" s="5" t="s">
        <v>965</v>
      </c>
    </row>
    <row r="641" spans="1:1">
      <c r="A641" s="5" t="s">
        <v>966</v>
      </c>
    </row>
    <row r="642" spans="1:1">
      <c r="A642" s="5" t="s">
        <v>1743</v>
      </c>
    </row>
    <row r="643" spans="1:1">
      <c r="A643" s="5" t="s">
        <v>1558</v>
      </c>
    </row>
    <row r="644" spans="1:1">
      <c r="A644" s="5" t="s">
        <v>967</v>
      </c>
    </row>
    <row r="645" spans="1:1">
      <c r="A645" s="5" t="s">
        <v>968</v>
      </c>
    </row>
    <row r="646" spans="1:1">
      <c r="A646" s="5" t="s">
        <v>969</v>
      </c>
    </row>
    <row r="647" spans="1:1">
      <c r="A647" s="5" t="s">
        <v>970</v>
      </c>
    </row>
    <row r="648" spans="1:1">
      <c r="A648" s="5" t="s">
        <v>971</v>
      </c>
    </row>
    <row r="649" spans="1:1">
      <c r="A649" s="5" t="s">
        <v>1744</v>
      </c>
    </row>
    <row r="650" spans="1:1">
      <c r="A650" s="5" t="s">
        <v>1559</v>
      </c>
    </row>
    <row r="651" spans="1:1">
      <c r="A651" s="5" t="s">
        <v>972</v>
      </c>
    </row>
    <row r="652" spans="1:1">
      <c r="A652" s="5" t="s">
        <v>973</v>
      </c>
    </row>
    <row r="653" spans="1:1">
      <c r="A653" s="5" t="s">
        <v>974</v>
      </c>
    </row>
    <row r="654" spans="1:1">
      <c r="A654" s="5" t="s">
        <v>1745</v>
      </c>
    </row>
    <row r="655" spans="1:1">
      <c r="A655" s="5" t="s">
        <v>1560</v>
      </c>
    </row>
    <row r="656" spans="1:1">
      <c r="A656" s="5" t="s">
        <v>975</v>
      </c>
    </row>
    <row r="657" spans="1:1">
      <c r="A657" s="5" t="s">
        <v>976</v>
      </c>
    </row>
    <row r="658" spans="1:1">
      <c r="A658" s="5" t="s">
        <v>977</v>
      </c>
    </row>
    <row r="659" spans="1:1">
      <c r="A659" s="5" t="s">
        <v>978</v>
      </c>
    </row>
    <row r="660" spans="1:1">
      <c r="A660" s="5" t="s">
        <v>979</v>
      </c>
    </row>
    <row r="661" spans="1:1">
      <c r="A661" s="5" t="s">
        <v>1561</v>
      </c>
    </row>
    <row r="662" spans="1:1">
      <c r="A662" s="5" t="s">
        <v>980</v>
      </c>
    </row>
    <row r="663" spans="1:1">
      <c r="A663" s="5" t="s">
        <v>981</v>
      </c>
    </row>
    <row r="664" spans="1:1">
      <c r="A664" s="5" t="s">
        <v>982</v>
      </c>
    </row>
    <row r="665" spans="1:1">
      <c r="A665" s="5" t="s">
        <v>1746</v>
      </c>
    </row>
    <row r="666" spans="1:1">
      <c r="A666" s="5" t="s">
        <v>1562</v>
      </c>
    </row>
    <row r="667" spans="1:1">
      <c r="A667" s="5" t="s">
        <v>983</v>
      </c>
    </row>
    <row r="668" spans="1:1">
      <c r="A668" s="5" t="s">
        <v>984</v>
      </c>
    </row>
    <row r="669" spans="1:1">
      <c r="A669" s="5" t="s">
        <v>985</v>
      </c>
    </row>
    <row r="670" spans="1:1">
      <c r="A670" s="5" t="s">
        <v>986</v>
      </c>
    </row>
    <row r="671" spans="1:1">
      <c r="A671" s="5" t="s">
        <v>1563</v>
      </c>
    </row>
    <row r="672" spans="1:1">
      <c r="A672" s="5" t="s">
        <v>987</v>
      </c>
    </row>
    <row r="673" spans="1:1">
      <c r="A673" s="5" t="s">
        <v>1564</v>
      </c>
    </row>
    <row r="674" spans="1:1">
      <c r="A674" s="5" t="s">
        <v>1565</v>
      </c>
    </row>
    <row r="675" spans="1:1">
      <c r="A675" s="5" t="s">
        <v>988</v>
      </c>
    </row>
    <row r="676" spans="1:1">
      <c r="A676" s="5" t="s">
        <v>1566</v>
      </c>
    </row>
    <row r="677" spans="1:1">
      <c r="A677" s="5" t="s">
        <v>989</v>
      </c>
    </row>
    <row r="678" spans="1:1">
      <c r="A678" s="5" t="s">
        <v>1567</v>
      </c>
    </row>
    <row r="679" spans="1:1">
      <c r="A679" s="5" t="s">
        <v>1568</v>
      </c>
    </row>
    <row r="680" spans="1:1">
      <c r="A680" s="5" t="s">
        <v>1569</v>
      </c>
    </row>
    <row r="681" spans="1:1">
      <c r="A681" s="5" t="s">
        <v>1570</v>
      </c>
    </row>
    <row r="682" spans="1:1">
      <c r="A682" s="5" t="s">
        <v>990</v>
      </c>
    </row>
    <row r="683" spans="1:1">
      <c r="A683" s="5" t="s">
        <v>1571</v>
      </c>
    </row>
    <row r="684" spans="1:1">
      <c r="A684" s="5" t="s">
        <v>991</v>
      </c>
    </row>
    <row r="685" spans="1:1">
      <c r="A685" s="5" t="s">
        <v>1572</v>
      </c>
    </row>
    <row r="686" spans="1:1">
      <c r="A686" s="5" t="s">
        <v>992</v>
      </c>
    </row>
    <row r="687" spans="1:1">
      <c r="A687" s="5" t="s">
        <v>1573</v>
      </c>
    </row>
    <row r="688" spans="1:1">
      <c r="A688" s="5" t="s">
        <v>1574</v>
      </c>
    </row>
    <row r="689" spans="1:1">
      <c r="A689" s="5" t="s">
        <v>1575</v>
      </c>
    </row>
    <row r="690" spans="1:1">
      <c r="A690" s="5" t="s">
        <v>1576</v>
      </c>
    </row>
    <row r="691" spans="1:1">
      <c r="A691" s="5" t="s">
        <v>1577</v>
      </c>
    </row>
    <row r="692" spans="1:1">
      <c r="A692" s="5" t="s">
        <v>1578</v>
      </c>
    </row>
    <row r="693" spans="1:1">
      <c r="A693" s="5" t="s">
        <v>1579</v>
      </c>
    </row>
    <row r="694" spans="1:1">
      <c r="A694" s="5" t="s">
        <v>1580</v>
      </c>
    </row>
    <row r="695" spans="1:1">
      <c r="A695" s="5" t="s">
        <v>1581</v>
      </c>
    </row>
    <row r="696" spans="1:1">
      <c r="A696" s="5" t="s">
        <v>993</v>
      </c>
    </row>
    <row r="697" spans="1:1">
      <c r="A697" s="5" t="s">
        <v>1582</v>
      </c>
    </row>
    <row r="698" spans="1:1">
      <c r="A698" s="5" t="s">
        <v>994</v>
      </c>
    </row>
    <row r="699" spans="1:1">
      <c r="A699" s="5" t="s">
        <v>1583</v>
      </c>
    </row>
    <row r="700" spans="1:1">
      <c r="A700" s="5" t="s">
        <v>1584</v>
      </c>
    </row>
    <row r="701" spans="1:1">
      <c r="A701" s="5" t="s">
        <v>995</v>
      </c>
    </row>
    <row r="702" spans="1:1">
      <c r="A702" s="5" t="s">
        <v>996</v>
      </c>
    </row>
    <row r="703" spans="1:1">
      <c r="A703" s="5" t="s">
        <v>1585</v>
      </c>
    </row>
    <row r="704" spans="1:1">
      <c r="A704" s="5" t="s">
        <v>997</v>
      </c>
    </row>
    <row r="705" spans="1:1">
      <c r="A705" s="5" t="s">
        <v>998</v>
      </c>
    </row>
    <row r="706" spans="1:1">
      <c r="A706" s="5" t="s">
        <v>999</v>
      </c>
    </row>
    <row r="707" spans="1:1">
      <c r="A707" s="5" t="s">
        <v>1000</v>
      </c>
    </row>
    <row r="708" spans="1:1">
      <c r="A708" s="5" t="s">
        <v>1001</v>
      </c>
    </row>
    <row r="709" spans="1:1">
      <c r="A709" s="5" t="s">
        <v>1002</v>
      </c>
    </row>
    <row r="710" spans="1:1">
      <c r="A710" s="5" t="s">
        <v>1003</v>
      </c>
    </row>
    <row r="711" spans="1:1">
      <c r="A711" s="5" t="s">
        <v>1004</v>
      </c>
    </row>
    <row r="712" spans="1:1">
      <c r="A712" s="5" t="s">
        <v>1586</v>
      </c>
    </row>
    <row r="713" spans="1:1">
      <c r="A713" s="5" t="s">
        <v>1005</v>
      </c>
    </row>
    <row r="714" spans="1:1">
      <c r="A714" s="5" t="s">
        <v>1006</v>
      </c>
    </row>
    <row r="715" spans="1:1">
      <c r="A715" s="5" t="s">
        <v>1007</v>
      </c>
    </row>
    <row r="716" spans="1:1">
      <c r="A716" s="5" t="s">
        <v>1747</v>
      </c>
    </row>
    <row r="717" spans="1:1">
      <c r="A717" s="5" t="s">
        <v>1008</v>
      </c>
    </row>
    <row r="718" spans="1:1">
      <c r="A718" s="5" t="s">
        <v>1009</v>
      </c>
    </row>
    <row r="719" spans="1:1">
      <c r="A719" s="5" t="s">
        <v>1010</v>
      </c>
    </row>
    <row r="720" spans="1:1">
      <c r="A720" s="5" t="s">
        <v>1748</v>
      </c>
    </row>
    <row r="721" spans="1:1">
      <c r="A721" s="5" t="s">
        <v>1011</v>
      </c>
    </row>
    <row r="722" spans="1:1">
      <c r="A722" s="5" t="s">
        <v>1012</v>
      </c>
    </row>
    <row r="723" spans="1:1">
      <c r="A723" s="5" t="s">
        <v>1749</v>
      </c>
    </row>
    <row r="724" spans="1:1">
      <c r="A724" s="5" t="s">
        <v>1013</v>
      </c>
    </row>
    <row r="725" spans="1:1">
      <c r="A725" s="5" t="s">
        <v>1014</v>
      </c>
    </row>
    <row r="726" spans="1:1">
      <c r="A726" s="5" t="s">
        <v>1015</v>
      </c>
    </row>
    <row r="727" spans="1:1">
      <c r="A727" s="5" t="s">
        <v>1016</v>
      </c>
    </row>
    <row r="728" spans="1:1">
      <c r="A728" s="5" t="s">
        <v>1750</v>
      </c>
    </row>
    <row r="729" spans="1:1">
      <c r="A729" s="5" t="s">
        <v>1017</v>
      </c>
    </row>
    <row r="730" spans="1:1">
      <c r="A730" s="5" t="s">
        <v>1018</v>
      </c>
    </row>
    <row r="731" spans="1:1">
      <c r="A731" s="5" t="s">
        <v>1019</v>
      </c>
    </row>
    <row r="732" spans="1:1">
      <c r="A732" s="5" t="s">
        <v>1020</v>
      </c>
    </row>
    <row r="733" spans="1:1">
      <c r="A733" s="5" t="s">
        <v>1021</v>
      </c>
    </row>
    <row r="734" spans="1:1">
      <c r="A734" s="5" t="s">
        <v>1022</v>
      </c>
    </row>
    <row r="735" spans="1:1">
      <c r="A735" s="5" t="s">
        <v>1023</v>
      </c>
    </row>
    <row r="736" spans="1:1">
      <c r="A736" s="5" t="s">
        <v>1024</v>
      </c>
    </row>
    <row r="737" spans="1:1">
      <c r="A737" s="5" t="s">
        <v>1025</v>
      </c>
    </row>
    <row r="738" spans="1:1">
      <c r="A738" s="5" t="s">
        <v>1026</v>
      </c>
    </row>
    <row r="739" spans="1:1">
      <c r="A739" s="5" t="s">
        <v>1027</v>
      </c>
    </row>
    <row r="740" spans="1:1">
      <c r="A740" s="5" t="s">
        <v>1751</v>
      </c>
    </row>
    <row r="741" spans="1:1">
      <c r="A741" s="5" t="s">
        <v>1028</v>
      </c>
    </row>
    <row r="742" spans="1:1">
      <c r="A742" s="5" t="s">
        <v>1029</v>
      </c>
    </row>
    <row r="743" spans="1:1">
      <c r="A743" s="5" t="s">
        <v>1030</v>
      </c>
    </row>
    <row r="744" spans="1:1">
      <c r="A744" s="5" t="s">
        <v>1031</v>
      </c>
    </row>
    <row r="745" spans="1:1">
      <c r="A745" s="5" t="s">
        <v>1032</v>
      </c>
    </row>
    <row r="746" spans="1:1">
      <c r="A746" s="5" t="s">
        <v>1033</v>
      </c>
    </row>
    <row r="747" spans="1:1">
      <c r="A747" s="5" t="s">
        <v>1034</v>
      </c>
    </row>
    <row r="748" spans="1:1">
      <c r="A748" s="5" t="s">
        <v>1035</v>
      </c>
    </row>
    <row r="749" spans="1:1">
      <c r="A749" s="5" t="s">
        <v>1587</v>
      </c>
    </row>
    <row r="750" spans="1:1">
      <c r="A750" s="5" t="s">
        <v>1588</v>
      </c>
    </row>
    <row r="751" spans="1:1">
      <c r="A751" s="5" t="s">
        <v>1752</v>
      </c>
    </row>
    <row r="752" spans="1:1">
      <c r="A752" s="5" t="s">
        <v>1753</v>
      </c>
    </row>
    <row r="753" spans="1:1">
      <c r="A753" s="5" t="s">
        <v>1754</v>
      </c>
    </row>
    <row r="754" spans="1:1">
      <c r="A754" s="5" t="s">
        <v>1589</v>
      </c>
    </row>
    <row r="755" spans="1:1">
      <c r="A755" s="5" t="s">
        <v>1036</v>
      </c>
    </row>
    <row r="756" spans="1:1">
      <c r="A756" s="5" t="s">
        <v>1590</v>
      </c>
    </row>
    <row r="757" spans="1:1">
      <c r="A757" s="5" t="s">
        <v>1037</v>
      </c>
    </row>
    <row r="758" spans="1:1">
      <c r="A758" s="5" t="s">
        <v>1591</v>
      </c>
    </row>
    <row r="759" spans="1:1">
      <c r="A759" s="5" t="s">
        <v>1038</v>
      </c>
    </row>
    <row r="760" spans="1:1">
      <c r="A760" s="5" t="s">
        <v>1039</v>
      </c>
    </row>
    <row r="761" spans="1:1">
      <c r="A761" s="5" t="s">
        <v>1755</v>
      </c>
    </row>
    <row r="762" spans="1:1">
      <c r="A762" s="5" t="s">
        <v>1040</v>
      </c>
    </row>
    <row r="763" spans="1:1">
      <c r="A763" s="5" t="s">
        <v>1041</v>
      </c>
    </row>
    <row r="764" spans="1:1">
      <c r="A764" s="5" t="s">
        <v>1042</v>
      </c>
    </row>
    <row r="765" spans="1:1">
      <c r="A765" s="5" t="s">
        <v>1043</v>
      </c>
    </row>
    <row r="766" spans="1:1">
      <c r="A766" s="5" t="s">
        <v>1044</v>
      </c>
    </row>
    <row r="767" spans="1:1">
      <c r="A767" s="5" t="s">
        <v>1045</v>
      </c>
    </row>
    <row r="768" spans="1:1">
      <c r="A768" s="5" t="s">
        <v>1756</v>
      </c>
    </row>
    <row r="769" spans="1:1">
      <c r="A769" s="5" t="s">
        <v>1046</v>
      </c>
    </row>
    <row r="770" spans="1:1">
      <c r="A770" s="5" t="s">
        <v>1047</v>
      </c>
    </row>
    <row r="771" spans="1:1">
      <c r="A771" s="5" t="s">
        <v>1048</v>
      </c>
    </row>
    <row r="772" spans="1:1">
      <c r="A772" s="5" t="s">
        <v>1049</v>
      </c>
    </row>
    <row r="773" spans="1:1">
      <c r="A773" s="5" t="s">
        <v>1050</v>
      </c>
    </row>
    <row r="774" spans="1:1">
      <c r="A774" s="5" t="s">
        <v>1592</v>
      </c>
    </row>
    <row r="775" spans="1:1">
      <c r="A775" s="5" t="s">
        <v>1593</v>
      </c>
    </row>
    <row r="776" spans="1:1">
      <c r="A776" s="5" t="s">
        <v>1051</v>
      </c>
    </row>
    <row r="777" spans="1:1">
      <c r="A777" s="5" t="s">
        <v>1052</v>
      </c>
    </row>
    <row r="778" spans="1:1">
      <c r="A778" s="5" t="s">
        <v>1757</v>
      </c>
    </row>
    <row r="779" spans="1:1">
      <c r="A779" s="5" t="s">
        <v>1594</v>
      </c>
    </row>
    <row r="780" spans="1:1">
      <c r="A780" s="5" t="s">
        <v>1053</v>
      </c>
    </row>
    <row r="781" spans="1:1">
      <c r="A781" s="5" t="s">
        <v>1054</v>
      </c>
    </row>
    <row r="782" spans="1:1">
      <c r="A782" s="5" t="s">
        <v>1595</v>
      </c>
    </row>
    <row r="783" spans="1:1">
      <c r="A783" s="5" t="s">
        <v>1596</v>
      </c>
    </row>
    <row r="784" spans="1:1">
      <c r="A784" s="5" t="s">
        <v>1597</v>
      </c>
    </row>
    <row r="785" spans="1:1">
      <c r="A785" s="5" t="s">
        <v>1598</v>
      </c>
    </row>
    <row r="786" spans="1:1">
      <c r="A786" s="5" t="s">
        <v>1599</v>
      </c>
    </row>
    <row r="787" spans="1:1">
      <c r="A787" s="5" t="s">
        <v>1600</v>
      </c>
    </row>
    <row r="788" spans="1:1">
      <c r="A788" s="5" t="s">
        <v>1758</v>
      </c>
    </row>
    <row r="789" spans="1:1">
      <c r="A789" s="5" t="s">
        <v>1055</v>
      </c>
    </row>
    <row r="790" spans="1:1">
      <c r="A790" s="5" t="s">
        <v>1056</v>
      </c>
    </row>
    <row r="791" spans="1:1">
      <c r="A791" s="5" t="s">
        <v>1057</v>
      </c>
    </row>
    <row r="792" spans="1:1">
      <c r="A792" s="5" t="s">
        <v>1058</v>
      </c>
    </row>
    <row r="793" spans="1:1">
      <c r="A793" s="5" t="s">
        <v>1059</v>
      </c>
    </row>
    <row r="794" spans="1:1">
      <c r="A794" s="5" t="s">
        <v>1060</v>
      </c>
    </row>
    <row r="795" spans="1:1">
      <c r="A795" s="5" t="s">
        <v>1061</v>
      </c>
    </row>
    <row r="796" spans="1:1">
      <c r="A796" s="5" t="s">
        <v>1759</v>
      </c>
    </row>
    <row r="797" spans="1:1">
      <c r="A797" s="5" t="s">
        <v>1062</v>
      </c>
    </row>
    <row r="798" spans="1:1">
      <c r="A798" s="5" t="s">
        <v>1063</v>
      </c>
    </row>
    <row r="799" spans="1:1">
      <c r="A799" s="5" t="s">
        <v>1064</v>
      </c>
    </row>
    <row r="800" spans="1:1">
      <c r="A800" s="5" t="s">
        <v>1065</v>
      </c>
    </row>
    <row r="801" spans="1:1">
      <c r="A801" s="5" t="s">
        <v>1760</v>
      </c>
    </row>
    <row r="802" spans="1:1">
      <c r="A802" s="5" t="s">
        <v>1066</v>
      </c>
    </row>
    <row r="803" spans="1:1">
      <c r="A803" s="5" t="s">
        <v>1067</v>
      </c>
    </row>
    <row r="804" spans="1:1">
      <c r="A804" s="5" t="s">
        <v>1068</v>
      </c>
    </row>
    <row r="805" spans="1:1">
      <c r="A805" s="5" t="s">
        <v>1069</v>
      </c>
    </row>
    <row r="806" spans="1:1">
      <c r="A806" s="5" t="s">
        <v>1070</v>
      </c>
    </row>
    <row r="807" spans="1:1">
      <c r="A807" s="5" t="s">
        <v>1071</v>
      </c>
    </row>
    <row r="808" spans="1:1">
      <c r="A808" s="5" t="s">
        <v>1761</v>
      </c>
    </row>
    <row r="809" spans="1:1">
      <c r="A809" s="5" t="s">
        <v>1072</v>
      </c>
    </row>
    <row r="810" spans="1:1">
      <c r="A810" s="5" t="s">
        <v>1073</v>
      </c>
    </row>
    <row r="811" spans="1:1">
      <c r="A811" s="5" t="s">
        <v>1074</v>
      </c>
    </row>
    <row r="812" spans="1:1">
      <c r="A812" s="5" t="s">
        <v>1075</v>
      </c>
    </row>
    <row r="813" spans="1:1">
      <c r="A813" s="5" t="s">
        <v>1076</v>
      </c>
    </row>
    <row r="814" spans="1:1">
      <c r="A814" s="5" t="s">
        <v>1077</v>
      </c>
    </row>
    <row r="815" spans="1:1">
      <c r="A815" s="5" t="s">
        <v>1078</v>
      </c>
    </row>
    <row r="816" spans="1:1">
      <c r="A816" s="5" t="s">
        <v>1079</v>
      </c>
    </row>
    <row r="817" spans="1:1">
      <c r="A817" s="5" t="s">
        <v>1080</v>
      </c>
    </row>
    <row r="818" spans="1:1">
      <c r="A818" s="5" t="s">
        <v>1081</v>
      </c>
    </row>
    <row r="819" spans="1:1">
      <c r="A819" s="5" t="s">
        <v>1082</v>
      </c>
    </row>
    <row r="820" spans="1:1">
      <c r="A820" s="5" t="s">
        <v>1083</v>
      </c>
    </row>
    <row r="821" spans="1:1">
      <c r="A821" s="5" t="s">
        <v>1084</v>
      </c>
    </row>
    <row r="822" spans="1:1">
      <c r="A822" s="5" t="s">
        <v>1085</v>
      </c>
    </row>
    <row r="823" spans="1:1">
      <c r="A823" s="5" t="s">
        <v>1086</v>
      </c>
    </row>
    <row r="824" spans="1:1">
      <c r="A824" s="5" t="s">
        <v>1087</v>
      </c>
    </row>
    <row r="825" spans="1:1">
      <c r="A825" s="5" t="s">
        <v>1088</v>
      </c>
    </row>
    <row r="826" spans="1:1">
      <c r="A826" s="5" t="s">
        <v>1089</v>
      </c>
    </row>
    <row r="827" spans="1:1">
      <c r="A827" s="5" t="s">
        <v>1090</v>
      </c>
    </row>
    <row r="828" spans="1:1">
      <c r="A828" s="5" t="s">
        <v>1091</v>
      </c>
    </row>
    <row r="829" spans="1:1">
      <c r="A829" s="5" t="s">
        <v>1762</v>
      </c>
    </row>
    <row r="830" spans="1:1">
      <c r="A830" s="5" t="s">
        <v>1092</v>
      </c>
    </row>
    <row r="831" spans="1:1">
      <c r="A831" s="5" t="s">
        <v>1093</v>
      </c>
    </row>
    <row r="832" spans="1:1">
      <c r="A832" s="5" t="s">
        <v>1094</v>
      </c>
    </row>
    <row r="833" spans="1:1">
      <c r="A833" s="5" t="s">
        <v>1095</v>
      </c>
    </row>
    <row r="834" spans="1:1">
      <c r="A834" s="5" t="s">
        <v>1096</v>
      </c>
    </row>
    <row r="835" spans="1:1">
      <c r="A835" s="5" t="s">
        <v>1097</v>
      </c>
    </row>
    <row r="836" spans="1:1">
      <c r="A836" s="5" t="s">
        <v>1098</v>
      </c>
    </row>
    <row r="837" spans="1:1">
      <c r="A837" s="5" t="s">
        <v>1099</v>
      </c>
    </row>
    <row r="838" spans="1:1">
      <c r="A838" s="5" t="s">
        <v>1100</v>
      </c>
    </row>
    <row r="839" spans="1:1">
      <c r="A839" s="5" t="s">
        <v>1101</v>
      </c>
    </row>
    <row r="840" spans="1:1">
      <c r="A840" s="5" t="s">
        <v>1102</v>
      </c>
    </row>
    <row r="841" spans="1:1">
      <c r="A841" s="5" t="s">
        <v>1103</v>
      </c>
    </row>
    <row r="842" spans="1:1">
      <c r="A842" s="5" t="s">
        <v>1104</v>
      </c>
    </row>
    <row r="843" spans="1:1">
      <c r="A843" s="5" t="s">
        <v>1105</v>
      </c>
    </row>
    <row r="844" spans="1:1">
      <c r="A844" s="5" t="s">
        <v>1106</v>
      </c>
    </row>
    <row r="845" spans="1:1">
      <c r="A845" s="5" t="s">
        <v>1107</v>
      </c>
    </row>
    <row r="846" spans="1:1">
      <c r="A846" s="5" t="s">
        <v>1108</v>
      </c>
    </row>
    <row r="847" spans="1:1">
      <c r="A847" s="5" t="s">
        <v>1763</v>
      </c>
    </row>
    <row r="848" spans="1:1">
      <c r="A848" s="5" t="s">
        <v>1109</v>
      </c>
    </row>
    <row r="849" spans="1:1">
      <c r="A849" s="5" t="s">
        <v>1110</v>
      </c>
    </row>
    <row r="850" spans="1:1">
      <c r="A850" s="5" t="s">
        <v>1111</v>
      </c>
    </row>
    <row r="851" spans="1:1">
      <c r="A851" s="5" t="s">
        <v>1112</v>
      </c>
    </row>
    <row r="852" spans="1:1">
      <c r="A852" s="5" t="s">
        <v>1113</v>
      </c>
    </row>
    <row r="853" spans="1:1">
      <c r="A853" s="5" t="s">
        <v>1114</v>
      </c>
    </row>
    <row r="854" spans="1:1">
      <c r="A854" s="5" t="s">
        <v>1764</v>
      </c>
    </row>
    <row r="855" spans="1:1">
      <c r="A855" s="5" t="s">
        <v>1115</v>
      </c>
    </row>
    <row r="856" spans="1:1">
      <c r="A856" s="5" t="s">
        <v>1765</v>
      </c>
    </row>
    <row r="857" spans="1:1">
      <c r="A857" s="5" t="s">
        <v>1766</v>
      </c>
    </row>
    <row r="858" spans="1:1">
      <c r="A858" s="5" t="s">
        <v>1116</v>
      </c>
    </row>
    <row r="859" spans="1:1">
      <c r="A859" s="5" t="s">
        <v>1117</v>
      </c>
    </row>
    <row r="860" spans="1:1">
      <c r="A860" s="5" t="s">
        <v>1118</v>
      </c>
    </row>
    <row r="861" spans="1:1">
      <c r="A861" s="5" t="s">
        <v>1119</v>
      </c>
    </row>
    <row r="862" spans="1:1">
      <c r="A862" s="5" t="s">
        <v>1120</v>
      </c>
    </row>
    <row r="863" spans="1:1">
      <c r="A863" s="5" t="s">
        <v>1121</v>
      </c>
    </row>
    <row r="864" spans="1:1">
      <c r="A864" s="5" t="s">
        <v>1122</v>
      </c>
    </row>
    <row r="865" spans="1:1">
      <c r="A865" s="5" t="s">
        <v>1767</v>
      </c>
    </row>
    <row r="866" spans="1:1">
      <c r="A866" s="5" t="s">
        <v>1123</v>
      </c>
    </row>
    <row r="867" spans="1:1">
      <c r="A867" s="5" t="s">
        <v>1124</v>
      </c>
    </row>
    <row r="868" spans="1:1">
      <c r="A868" s="5" t="s">
        <v>1768</v>
      </c>
    </row>
    <row r="869" spans="1:1">
      <c r="A869" s="5" t="s">
        <v>1125</v>
      </c>
    </row>
    <row r="870" spans="1:1">
      <c r="A870" s="5" t="s">
        <v>1126</v>
      </c>
    </row>
    <row r="871" spans="1:1">
      <c r="A871" s="5" t="s">
        <v>1127</v>
      </c>
    </row>
    <row r="872" spans="1:1">
      <c r="A872" s="5" t="s">
        <v>1601</v>
      </c>
    </row>
    <row r="873" spans="1:1">
      <c r="A873" s="5" t="s">
        <v>1128</v>
      </c>
    </row>
    <row r="874" spans="1:1">
      <c r="A874" s="5" t="s">
        <v>1129</v>
      </c>
    </row>
    <row r="875" spans="1:1">
      <c r="A875" s="5" t="s">
        <v>1130</v>
      </c>
    </row>
    <row r="876" spans="1:1">
      <c r="A876" s="5" t="s">
        <v>1769</v>
      </c>
    </row>
    <row r="877" spans="1:1">
      <c r="A877" s="5" t="s">
        <v>1602</v>
      </c>
    </row>
    <row r="878" spans="1:1">
      <c r="A878" s="5" t="s">
        <v>1770</v>
      </c>
    </row>
    <row r="879" spans="1:1">
      <c r="A879" s="5" t="s">
        <v>1131</v>
      </c>
    </row>
    <row r="880" spans="1:1">
      <c r="A880" s="5" t="s">
        <v>1603</v>
      </c>
    </row>
    <row r="881" spans="1:1">
      <c r="A881" s="5" t="s">
        <v>1132</v>
      </c>
    </row>
    <row r="882" spans="1:1">
      <c r="A882" s="5" t="s">
        <v>1133</v>
      </c>
    </row>
    <row r="883" spans="1:1">
      <c r="A883" s="5" t="s">
        <v>1134</v>
      </c>
    </row>
    <row r="884" spans="1:1">
      <c r="A884" s="5" t="s">
        <v>1135</v>
      </c>
    </row>
    <row r="885" spans="1:1">
      <c r="A885" s="5" t="s">
        <v>1136</v>
      </c>
    </row>
    <row r="886" spans="1:1">
      <c r="A886" s="5" t="s">
        <v>1137</v>
      </c>
    </row>
    <row r="887" spans="1:1">
      <c r="A887" s="5" t="s">
        <v>1138</v>
      </c>
    </row>
    <row r="888" spans="1:1">
      <c r="A888" s="5" t="s">
        <v>1139</v>
      </c>
    </row>
    <row r="889" spans="1:1">
      <c r="A889" s="5" t="s">
        <v>1140</v>
      </c>
    </row>
    <row r="890" spans="1:1">
      <c r="A890" s="5" t="s">
        <v>1141</v>
      </c>
    </row>
    <row r="891" spans="1:1">
      <c r="A891" s="5" t="s">
        <v>1142</v>
      </c>
    </row>
    <row r="892" spans="1:1">
      <c r="A892" s="5" t="s">
        <v>1143</v>
      </c>
    </row>
    <row r="893" spans="1:1">
      <c r="A893" s="5" t="s">
        <v>1604</v>
      </c>
    </row>
    <row r="894" spans="1:1">
      <c r="A894" s="5" t="s">
        <v>1771</v>
      </c>
    </row>
    <row r="895" spans="1:1">
      <c r="A895" s="5" t="s">
        <v>1144</v>
      </c>
    </row>
    <row r="896" spans="1:1">
      <c r="A896" s="5" t="s">
        <v>1145</v>
      </c>
    </row>
    <row r="897" spans="1:1">
      <c r="A897" s="5" t="s">
        <v>1146</v>
      </c>
    </row>
    <row r="898" spans="1:1">
      <c r="A898" s="5" t="s">
        <v>1147</v>
      </c>
    </row>
    <row r="899" spans="1:1">
      <c r="A899" s="5" t="s">
        <v>1148</v>
      </c>
    </row>
    <row r="900" spans="1:1">
      <c r="A900" s="5" t="s">
        <v>1149</v>
      </c>
    </row>
    <row r="901" spans="1:1">
      <c r="A901" s="5" t="s">
        <v>1150</v>
      </c>
    </row>
    <row r="902" spans="1:1">
      <c r="A902" s="5" t="s">
        <v>1151</v>
      </c>
    </row>
    <row r="903" spans="1:1">
      <c r="A903" s="5" t="s">
        <v>1152</v>
      </c>
    </row>
    <row r="904" spans="1:1">
      <c r="A904" s="5" t="s">
        <v>1153</v>
      </c>
    </row>
    <row r="905" spans="1:1">
      <c r="A905" s="5" t="s">
        <v>1772</v>
      </c>
    </row>
    <row r="906" spans="1:1">
      <c r="A906" s="5" t="s">
        <v>1154</v>
      </c>
    </row>
    <row r="907" spans="1:1">
      <c r="A907" s="5" t="s">
        <v>1155</v>
      </c>
    </row>
    <row r="908" spans="1:1">
      <c r="A908" s="5" t="s">
        <v>1156</v>
      </c>
    </row>
    <row r="909" spans="1:1">
      <c r="A909" s="5" t="s">
        <v>1157</v>
      </c>
    </row>
    <row r="910" spans="1:1">
      <c r="A910" s="5" t="s">
        <v>1158</v>
      </c>
    </row>
    <row r="911" spans="1:1">
      <c r="A911" s="5" t="s">
        <v>1159</v>
      </c>
    </row>
    <row r="912" spans="1:1">
      <c r="A912" s="5" t="s">
        <v>1160</v>
      </c>
    </row>
    <row r="913" spans="1:1">
      <c r="A913" s="5" t="s">
        <v>1161</v>
      </c>
    </row>
    <row r="914" spans="1:1">
      <c r="A914" s="5" t="s">
        <v>1162</v>
      </c>
    </row>
    <row r="915" spans="1:1">
      <c r="A915" s="5" t="s">
        <v>1163</v>
      </c>
    </row>
    <row r="916" spans="1:1">
      <c r="A916" s="5" t="s">
        <v>1164</v>
      </c>
    </row>
    <row r="917" spans="1:1">
      <c r="A917" s="5" t="s">
        <v>1773</v>
      </c>
    </row>
    <row r="918" spans="1:1">
      <c r="A918" s="5" t="s">
        <v>1165</v>
      </c>
    </row>
    <row r="919" spans="1:1">
      <c r="A919" s="5" t="s">
        <v>1166</v>
      </c>
    </row>
    <row r="920" spans="1:1">
      <c r="A920" s="5" t="s">
        <v>1167</v>
      </c>
    </row>
    <row r="921" spans="1:1">
      <c r="A921" s="5" t="s">
        <v>1168</v>
      </c>
    </row>
    <row r="922" spans="1:1">
      <c r="A922" s="5" t="s">
        <v>1169</v>
      </c>
    </row>
    <row r="923" spans="1:1">
      <c r="A923" s="5" t="s">
        <v>1170</v>
      </c>
    </row>
    <row r="924" spans="1:1">
      <c r="A924" s="5" t="s">
        <v>1774</v>
      </c>
    </row>
    <row r="925" spans="1:1">
      <c r="A925" s="5" t="s">
        <v>1171</v>
      </c>
    </row>
    <row r="926" spans="1:1">
      <c r="A926" s="5" t="s">
        <v>1172</v>
      </c>
    </row>
    <row r="927" spans="1:1">
      <c r="A927" s="5" t="s">
        <v>1173</v>
      </c>
    </row>
    <row r="928" spans="1:1">
      <c r="A928" s="5" t="s">
        <v>1174</v>
      </c>
    </row>
    <row r="929" spans="1:1">
      <c r="A929" s="5" t="s">
        <v>1175</v>
      </c>
    </row>
    <row r="930" spans="1:1">
      <c r="A930" s="5" t="s">
        <v>1176</v>
      </c>
    </row>
    <row r="931" spans="1:1">
      <c r="A931" s="5" t="s">
        <v>1177</v>
      </c>
    </row>
    <row r="932" spans="1:1">
      <c r="A932" s="5" t="s">
        <v>1605</v>
      </c>
    </row>
    <row r="933" spans="1:1">
      <c r="A933" s="5" t="s">
        <v>1178</v>
      </c>
    </row>
    <row r="934" spans="1:1">
      <c r="A934" s="5" t="s">
        <v>1179</v>
      </c>
    </row>
    <row r="935" spans="1:1">
      <c r="A935" s="5" t="s">
        <v>1180</v>
      </c>
    </row>
    <row r="936" spans="1:1">
      <c r="A936" s="5" t="s">
        <v>1181</v>
      </c>
    </row>
    <row r="937" spans="1:1">
      <c r="A937" s="5" t="s">
        <v>1182</v>
      </c>
    </row>
    <row r="938" spans="1:1">
      <c r="A938" s="5" t="s">
        <v>1183</v>
      </c>
    </row>
    <row r="939" spans="1:1">
      <c r="A939" s="5" t="s">
        <v>1184</v>
      </c>
    </row>
    <row r="940" spans="1:1">
      <c r="A940" s="5" t="s">
        <v>1185</v>
      </c>
    </row>
    <row r="941" spans="1:1">
      <c r="A941" s="5" t="s">
        <v>1186</v>
      </c>
    </row>
    <row r="942" spans="1:1">
      <c r="A942" s="5" t="s">
        <v>1187</v>
      </c>
    </row>
    <row r="943" spans="1:1">
      <c r="A943" s="5" t="s">
        <v>1188</v>
      </c>
    </row>
    <row r="944" spans="1:1">
      <c r="A944" s="5" t="s">
        <v>1189</v>
      </c>
    </row>
    <row r="945" spans="1:1">
      <c r="A945" s="5" t="s">
        <v>1190</v>
      </c>
    </row>
    <row r="946" spans="1:1">
      <c r="A946" s="5" t="s">
        <v>1191</v>
      </c>
    </row>
    <row r="947" spans="1:1">
      <c r="A947" s="5" t="s">
        <v>1192</v>
      </c>
    </row>
    <row r="948" spans="1:1">
      <c r="A948" s="5" t="s">
        <v>1193</v>
      </c>
    </row>
    <row r="949" spans="1:1">
      <c r="A949" s="5" t="s">
        <v>1194</v>
      </c>
    </row>
    <row r="950" spans="1:1">
      <c r="A950" s="5" t="s">
        <v>1195</v>
      </c>
    </row>
    <row r="951" spans="1:1">
      <c r="A951" s="5" t="s">
        <v>1196</v>
      </c>
    </row>
    <row r="952" spans="1:1">
      <c r="A952" s="5" t="s">
        <v>1197</v>
      </c>
    </row>
    <row r="953" spans="1:1">
      <c r="A953" s="5" t="s">
        <v>1198</v>
      </c>
    </row>
    <row r="954" spans="1:1">
      <c r="A954" s="5" t="s">
        <v>1199</v>
      </c>
    </row>
    <row r="955" spans="1:1">
      <c r="A955" s="5" t="s">
        <v>1200</v>
      </c>
    </row>
    <row r="956" spans="1:1">
      <c r="A956" s="5" t="s">
        <v>1201</v>
      </c>
    </row>
    <row r="957" spans="1:1">
      <c r="A957" s="5" t="s">
        <v>1202</v>
      </c>
    </row>
    <row r="958" spans="1:1">
      <c r="A958" s="5" t="s">
        <v>1203</v>
      </c>
    </row>
    <row r="959" spans="1:1">
      <c r="A959" s="5" t="s">
        <v>1204</v>
      </c>
    </row>
    <row r="960" spans="1:1">
      <c r="A960" s="5" t="s">
        <v>1775</v>
      </c>
    </row>
    <row r="961" spans="1:1">
      <c r="A961" s="5" t="s">
        <v>1776</v>
      </c>
    </row>
    <row r="962" spans="1:1">
      <c r="A962" s="5" t="s">
        <v>1205</v>
      </c>
    </row>
    <row r="963" spans="1:1">
      <c r="A963" s="5" t="s">
        <v>1206</v>
      </c>
    </row>
    <row r="964" spans="1:1">
      <c r="A964" s="5" t="s">
        <v>1207</v>
      </c>
    </row>
    <row r="965" spans="1:1">
      <c r="A965" s="5" t="s">
        <v>1208</v>
      </c>
    </row>
    <row r="966" spans="1:1">
      <c r="A966" s="5" t="s">
        <v>1209</v>
      </c>
    </row>
    <row r="967" spans="1:1">
      <c r="A967" s="5" t="s">
        <v>1210</v>
      </c>
    </row>
    <row r="968" spans="1:1">
      <c r="A968" s="5" t="s">
        <v>1211</v>
      </c>
    </row>
    <row r="969" spans="1:1">
      <c r="A969" s="5" t="s">
        <v>1212</v>
      </c>
    </row>
    <row r="970" spans="1:1">
      <c r="A970" s="5" t="s">
        <v>1213</v>
      </c>
    </row>
    <row r="971" spans="1:1">
      <c r="A971" s="5" t="s">
        <v>1214</v>
      </c>
    </row>
    <row r="972" spans="1:1">
      <c r="A972" s="5" t="s">
        <v>1215</v>
      </c>
    </row>
    <row r="973" spans="1:1">
      <c r="A973" s="5" t="s">
        <v>1216</v>
      </c>
    </row>
    <row r="974" spans="1:1">
      <c r="A974" s="5" t="s">
        <v>1217</v>
      </c>
    </row>
    <row r="975" spans="1:1">
      <c r="A975" s="5" t="s">
        <v>1218</v>
      </c>
    </row>
    <row r="976" spans="1:1">
      <c r="A976" s="5" t="s">
        <v>1219</v>
      </c>
    </row>
    <row r="977" spans="1:1">
      <c r="A977" s="5" t="s">
        <v>1220</v>
      </c>
    </row>
    <row r="978" spans="1:1">
      <c r="A978" s="5" t="s">
        <v>1221</v>
      </c>
    </row>
    <row r="979" spans="1:1">
      <c r="A979" s="5" t="s">
        <v>1222</v>
      </c>
    </row>
    <row r="980" spans="1:1">
      <c r="A980" s="5" t="s">
        <v>1223</v>
      </c>
    </row>
    <row r="981" spans="1:1">
      <c r="A981" s="5" t="s">
        <v>1224</v>
      </c>
    </row>
    <row r="982" spans="1:1">
      <c r="A982" s="5" t="s">
        <v>1225</v>
      </c>
    </row>
    <row r="983" spans="1:1">
      <c r="A983" s="5" t="s">
        <v>1226</v>
      </c>
    </row>
    <row r="984" spans="1:1">
      <c r="A984" s="5" t="s">
        <v>1227</v>
      </c>
    </row>
    <row r="985" spans="1:1">
      <c r="A985" s="5" t="s">
        <v>1228</v>
      </c>
    </row>
    <row r="986" spans="1:1">
      <c r="A986" s="5" t="s">
        <v>1229</v>
      </c>
    </row>
    <row r="987" spans="1:1">
      <c r="A987" s="5" t="s">
        <v>1230</v>
      </c>
    </row>
    <row r="988" spans="1:1">
      <c r="A988" s="5" t="s">
        <v>1231</v>
      </c>
    </row>
    <row r="989" spans="1:1">
      <c r="A989" s="5" t="s">
        <v>1232</v>
      </c>
    </row>
    <row r="990" spans="1:1">
      <c r="A990" s="5" t="s">
        <v>1233</v>
      </c>
    </row>
    <row r="991" spans="1:1">
      <c r="A991" s="5" t="s">
        <v>1234</v>
      </c>
    </row>
    <row r="992" spans="1:1">
      <c r="A992" s="5" t="s">
        <v>1777</v>
      </c>
    </row>
    <row r="993" spans="1:1">
      <c r="A993" s="5" t="s">
        <v>1235</v>
      </c>
    </row>
    <row r="994" spans="1:1">
      <c r="A994" s="5" t="s">
        <v>1236</v>
      </c>
    </row>
    <row r="995" spans="1:1">
      <c r="A995" s="5" t="s">
        <v>1237</v>
      </c>
    </row>
    <row r="996" spans="1:1">
      <c r="A996" s="5" t="s">
        <v>1238</v>
      </c>
    </row>
    <row r="997" spans="1:1">
      <c r="A997" s="5" t="s">
        <v>1239</v>
      </c>
    </row>
    <row r="998" spans="1:1">
      <c r="A998" s="5" t="s">
        <v>1240</v>
      </c>
    </row>
    <row r="999" spans="1:1">
      <c r="A999" s="5" t="s">
        <v>1241</v>
      </c>
    </row>
    <row r="1000" spans="1:1">
      <c r="A1000" s="5" t="s">
        <v>1242</v>
      </c>
    </row>
    <row r="1001" spans="1:1">
      <c r="A1001" s="5" t="s">
        <v>1606</v>
      </c>
    </row>
    <row r="1002" spans="1:1">
      <c r="A1002" s="5" t="s">
        <v>1243</v>
      </c>
    </row>
    <row r="1003" spans="1:1">
      <c r="A1003" s="5" t="s">
        <v>1778</v>
      </c>
    </row>
    <row r="1004" spans="1:1">
      <c r="A1004" s="5" t="s">
        <v>1244</v>
      </c>
    </row>
    <row r="1005" spans="1:1">
      <c r="A1005" s="5" t="s">
        <v>1245</v>
      </c>
    </row>
    <row r="1006" spans="1:1">
      <c r="A1006" s="5" t="s">
        <v>1779</v>
      </c>
    </row>
    <row r="1007" spans="1:1">
      <c r="A1007" s="5" t="s">
        <v>1246</v>
      </c>
    </row>
    <row r="1008" spans="1:1">
      <c r="A1008" s="5" t="s">
        <v>1247</v>
      </c>
    </row>
    <row r="1009" spans="1:1">
      <c r="A1009" s="5" t="s">
        <v>1248</v>
      </c>
    </row>
    <row r="1010" spans="1:1">
      <c r="A1010" s="5" t="s">
        <v>1607</v>
      </c>
    </row>
    <row r="1011" spans="1:1">
      <c r="A1011" s="5" t="s">
        <v>1608</v>
      </c>
    </row>
    <row r="1012" spans="1:1">
      <c r="A1012" s="5" t="s">
        <v>1249</v>
      </c>
    </row>
    <row r="1013" spans="1:1">
      <c r="A1013" s="5" t="s">
        <v>1780</v>
      </c>
    </row>
    <row r="1014" spans="1:1">
      <c r="A1014" s="5" t="s">
        <v>1781</v>
      </c>
    </row>
    <row r="1015" spans="1:1">
      <c r="A1015" s="5" t="s">
        <v>1250</v>
      </c>
    </row>
    <row r="1016" spans="1:1">
      <c r="A1016" s="5" t="s">
        <v>1251</v>
      </c>
    </row>
    <row r="1017" spans="1:1">
      <c r="A1017" s="5" t="s">
        <v>1609</v>
      </c>
    </row>
    <row r="1018" spans="1:1">
      <c r="A1018" s="5" t="s">
        <v>1610</v>
      </c>
    </row>
    <row r="1019" spans="1:1">
      <c r="A1019" s="5" t="s">
        <v>1252</v>
      </c>
    </row>
    <row r="1020" spans="1:1">
      <c r="A1020" s="5" t="s">
        <v>1253</v>
      </c>
    </row>
    <row r="1021" spans="1:1">
      <c r="A1021" s="5" t="s">
        <v>1254</v>
      </c>
    </row>
    <row r="1022" spans="1:1">
      <c r="A1022" s="5" t="s">
        <v>1255</v>
      </c>
    </row>
    <row r="1023" spans="1:1">
      <c r="A1023" s="5" t="s">
        <v>1256</v>
      </c>
    </row>
    <row r="1024" spans="1:1">
      <c r="A1024" s="5" t="s">
        <v>1782</v>
      </c>
    </row>
    <row r="1025" spans="1:1">
      <c r="A1025" s="5" t="s">
        <v>1783</v>
      </c>
    </row>
    <row r="1026" spans="1:1">
      <c r="A1026" s="5" t="s">
        <v>1257</v>
      </c>
    </row>
    <row r="1027" spans="1:1">
      <c r="A1027" s="5" t="s">
        <v>1258</v>
      </c>
    </row>
    <row r="1028" spans="1:1">
      <c r="A1028" s="5" t="s">
        <v>1259</v>
      </c>
    </row>
    <row r="1029" spans="1:1">
      <c r="A1029" s="5" t="s">
        <v>1260</v>
      </c>
    </row>
    <row r="1030" spans="1:1">
      <c r="A1030" s="5" t="s">
        <v>1611</v>
      </c>
    </row>
    <row r="1031" spans="1:1">
      <c r="A1031" s="5" t="s">
        <v>1261</v>
      </c>
    </row>
    <row r="1032" spans="1:1">
      <c r="A1032" s="5" t="s">
        <v>1262</v>
      </c>
    </row>
    <row r="1033" spans="1:1">
      <c r="A1033" s="5" t="s">
        <v>1263</v>
      </c>
    </row>
    <row r="1034" spans="1:1">
      <c r="A1034" s="5" t="s">
        <v>1264</v>
      </c>
    </row>
    <row r="1035" spans="1:1">
      <c r="A1035" s="5" t="s">
        <v>1612</v>
      </c>
    </row>
    <row r="1036" spans="1:1">
      <c r="A1036" s="5" t="s">
        <v>1613</v>
      </c>
    </row>
    <row r="1037" spans="1:1">
      <c r="A1037" s="5" t="s">
        <v>1784</v>
      </c>
    </row>
    <row r="1038" spans="1:1">
      <c r="A1038" s="5" t="s">
        <v>1265</v>
      </c>
    </row>
    <row r="1039" spans="1:1">
      <c r="A1039" s="5" t="s">
        <v>1785</v>
      </c>
    </row>
    <row r="1040" spans="1:1">
      <c r="A1040" s="5" t="s">
        <v>1266</v>
      </c>
    </row>
    <row r="1041" spans="1:1">
      <c r="A1041" s="5" t="s">
        <v>1267</v>
      </c>
    </row>
    <row r="1042" spans="1:1">
      <c r="A1042" s="5" t="s">
        <v>1268</v>
      </c>
    </row>
    <row r="1043" spans="1:1">
      <c r="A1043" s="5" t="s">
        <v>1269</v>
      </c>
    </row>
    <row r="1044" spans="1:1">
      <c r="A1044" s="5" t="s">
        <v>1270</v>
      </c>
    </row>
    <row r="1045" spans="1:1">
      <c r="A1045" s="5" t="s">
        <v>1614</v>
      </c>
    </row>
    <row r="1046" spans="1:1">
      <c r="A1046" s="5" t="s">
        <v>1271</v>
      </c>
    </row>
    <row r="1047" spans="1:1">
      <c r="A1047" s="5" t="s">
        <v>1786</v>
      </c>
    </row>
    <row r="1048" spans="1:1">
      <c r="A1048" s="5" t="s">
        <v>1272</v>
      </c>
    </row>
    <row r="1049" spans="1:1">
      <c r="A1049" s="5" t="s">
        <v>1273</v>
      </c>
    </row>
    <row r="1050" spans="1:1">
      <c r="A1050" s="5" t="s">
        <v>1274</v>
      </c>
    </row>
    <row r="1051" spans="1:1">
      <c r="A1051" s="5" t="s">
        <v>1275</v>
      </c>
    </row>
    <row r="1052" spans="1:1">
      <c r="A1052" s="5" t="s">
        <v>1276</v>
      </c>
    </row>
    <row r="1053" spans="1:1">
      <c r="A1053" s="5" t="s">
        <v>1615</v>
      </c>
    </row>
    <row r="1054" spans="1:1">
      <c r="A1054" s="5" t="s">
        <v>1277</v>
      </c>
    </row>
    <row r="1055" spans="1:1">
      <c r="A1055" s="5" t="s">
        <v>1787</v>
      </c>
    </row>
    <row r="1056" spans="1:1">
      <c r="A1056" s="5" t="s">
        <v>1278</v>
      </c>
    </row>
    <row r="1057" spans="1:1">
      <c r="A1057" s="5" t="s">
        <v>1279</v>
      </c>
    </row>
    <row r="1058" spans="1:1">
      <c r="A1058" s="5" t="s">
        <v>1280</v>
      </c>
    </row>
    <row r="1059" spans="1:1">
      <c r="A1059" s="5" t="s">
        <v>1281</v>
      </c>
    </row>
    <row r="1060" spans="1:1">
      <c r="A1060" s="5" t="s">
        <v>1282</v>
      </c>
    </row>
    <row r="1061" spans="1:1">
      <c r="A1061" s="5" t="s">
        <v>1283</v>
      </c>
    </row>
    <row r="1062" spans="1:1">
      <c r="A1062" s="5" t="s">
        <v>1788</v>
      </c>
    </row>
    <row r="1063" spans="1:1">
      <c r="A1063" s="5" t="s">
        <v>1789</v>
      </c>
    </row>
    <row r="1064" spans="1:1">
      <c r="A1064" s="5" t="s">
        <v>1284</v>
      </c>
    </row>
    <row r="1065" spans="1:1">
      <c r="A1065" s="5" t="s">
        <v>1285</v>
      </c>
    </row>
    <row r="1066" spans="1:1">
      <c r="A1066" s="5" t="s">
        <v>1286</v>
      </c>
    </row>
    <row r="1067" spans="1:1">
      <c r="A1067" s="5" t="s">
        <v>1287</v>
      </c>
    </row>
    <row r="1068" spans="1:1">
      <c r="A1068" s="5" t="s">
        <v>1288</v>
      </c>
    </row>
    <row r="1069" spans="1:1">
      <c r="A1069" s="5" t="s">
        <v>1790</v>
      </c>
    </row>
    <row r="1070" spans="1:1">
      <c r="A1070" s="5" t="s">
        <v>1289</v>
      </c>
    </row>
    <row r="1071" spans="1:1">
      <c r="A1071" s="5" t="s">
        <v>1791</v>
      </c>
    </row>
    <row r="1072" spans="1:1">
      <c r="A1072" s="5" t="s">
        <v>1290</v>
      </c>
    </row>
    <row r="1073" spans="1:1">
      <c r="A1073" s="5" t="s">
        <v>1291</v>
      </c>
    </row>
    <row r="1074" spans="1:1">
      <c r="A1074" s="5" t="s">
        <v>1292</v>
      </c>
    </row>
    <row r="1075" spans="1:1">
      <c r="A1075" s="5" t="s">
        <v>1293</v>
      </c>
    </row>
    <row r="1076" spans="1:1">
      <c r="A1076" s="5" t="s">
        <v>1294</v>
      </c>
    </row>
    <row r="1077" spans="1:1">
      <c r="A1077" s="5" t="s">
        <v>1295</v>
      </c>
    </row>
    <row r="1078" spans="1:1">
      <c r="A1078" s="5" t="s">
        <v>1296</v>
      </c>
    </row>
    <row r="1079" spans="1:1">
      <c r="A1079" s="5" t="s">
        <v>1616</v>
      </c>
    </row>
    <row r="1080" spans="1:1">
      <c r="A1080" s="5" t="s">
        <v>1617</v>
      </c>
    </row>
    <row r="1081" spans="1:1">
      <c r="A1081" s="5" t="s">
        <v>1297</v>
      </c>
    </row>
    <row r="1082" spans="1:1">
      <c r="A1082" s="5" t="s">
        <v>1792</v>
      </c>
    </row>
    <row r="1083" spans="1:1">
      <c r="A1083" s="5" t="s">
        <v>1298</v>
      </c>
    </row>
    <row r="1084" spans="1:1">
      <c r="A1084" s="5" t="s">
        <v>1793</v>
      </c>
    </row>
    <row r="1085" spans="1:1">
      <c r="A1085" s="5" t="s">
        <v>1299</v>
      </c>
    </row>
    <row r="1086" spans="1:1">
      <c r="A1086" s="5" t="s">
        <v>1300</v>
      </c>
    </row>
    <row r="1087" spans="1:1">
      <c r="A1087" s="5" t="s">
        <v>1301</v>
      </c>
    </row>
    <row r="1088" spans="1:1">
      <c r="A1088" s="5" t="s">
        <v>1302</v>
      </c>
    </row>
    <row r="1089" spans="1:1">
      <c r="A1089" s="5" t="s">
        <v>1303</v>
      </c>
    </row>
    <row r="1090" spans="1:1">
      <c r="A1090" s="5" t="s">
        <v>1304</v>
      </c>
    </row>
    <row r="1091" spans="1:1">
      <c r="A1091" s="5" t="s">
        <v>1305</v>
      </c>
    </row>
    <row r="1092" spans="1:1">
      <c r="A1092" s="5" t="s">
        <v>1306</v>
      </c>
    </row>
    <row r="1093" spans="1:1">
      <c r="A1093" s="5" t="s">
        <v>1618</v>
      </c>
    </row>
    <row r="1094" spans="1:1">
      <c r="A1094" s="5" t="s">
        <v>1619</v>
      </c>
    </row>
    <row r="1095" spans="1:1">
      <c r="A1095" s="5" t="s">
        <v>1307</v>
      </c>
    </row>
    <row r="1096" spans="1:1">
      <c r="A1096" s="5" t="s">
        <v>1308</v>
      </c>
    </row>
    <row r="1097" spans="1:1">
      <c r="A1097" s="5" t="s">
        <v>1309</v>
      </c>
    </row>
    <row r="1098" spans="1:1">
      <c r="A1098" s="5" t="s">
        <v>1310</v>
      </c>
    </row>
    <row r="1099" spans="1:1">
      <c r="A1099" s="5" t="s">
        <v>1311</v>
      </c>
    </row>
    <row r="1100" spans="1:1">
      <c r="A1100" s="5" t="s">
        <v>1794</v>
      </c>
    </row>
    <row r="1101" spans="1:1">
      <c r="A1101" s="5" t="s">
        <v>1312</v>
      </c>
    </row>
    <row r="1102" spans="1:1">
      <c r="A1102" s="5" t="s">
        <v>1620</v>
      </c>
    </row>
    <row r="1103" spans="1:1">
      <c r="A1103" s="5" t="s">
        <v>1621</v>
      </c>
    </row>
    <row r="1104" spans="1:1">
      <c r="A1104" s="5" t="s">
        <v>1313</v>
      </c>
    </row>
    <row r="1105" spans="1:1">
      <c r="A1105" s="5" t="s">
        <v>1314</v>
      </c>
    </row>
    <row r="1106" spans="1:1">
      <c r="A1106" s="5" t="s">
        <v>1315</v>
      </c>
    </row>
    <row r="1107" spans="1:1">
      <c r="A1107" s="5" t="s">
        <v>1795</v>
      </c>
    </row>
    <row r="1108" spans="1:1">
      <c r="A1108" s="5" t="s">
        <v>1316</v>
      </c>
    </row>
    <row r="1109" spans="1:1">
      <c r="A1109" s="5" t="s">
        <v>1317</v>
      </c>
    </row>
    <row r="1110" spans="1:1">
      <c r="A1110" s="5" t="s">
        <v>1796</v>
      </c>
    </row>
    <row r="1111" spans="1:1">
      <c r="A1111" s="5" t="s">
        <v>1318</v>
      </c>
    </row>
    <row r="1112" spans="1:1">
      <c r="A1112" s="5" t="s">
        <v>1319</v>
      </c>
    </row>
    <row r="1113" spans="1:1">
      <c r="A1113" s="5" t="s">
        <v>1320</v>
      </c>
    </row>
    <row r="1114" spans="1:1">
      <c r="A1114" s="5" t="s">
        <v>1321</v>
      </c>
    </row>
    <row r="1115" spans="1:1">
      <c r="A1115" s="5" t="s">
        <v>1322</v>
      </c>
    </row>
    <row r="1116" spans="1:1">
      <c r="A1116" s="5" t="s">
        <v>1323</v>
      </c>
    </row>
    <row r="1117" spans="1:1">
      <c r="A1117" s="5" t="s">
        <v>1324</v>
      </c>
    </row>
    <row r="1118" spans="1:1">
      <c r="A1118" s="5" t="s">
        <v>1325</v>
      </c>
    </row>
    <row r="1119" spans="1:1">
      <c r="A1119" s="5" t="s">
        <v>1326</v>
      </c>
    </row>
    <row r="1120" spans="1:1">
      <c r="A1120" s="5" t="s">
        <v>1327</v>
      </c>
    </row>
    <row r="1121" spans="1:1">
      <c r="A1121" s="5" t="s">
        <v>1328</v>
      </c>
    </row>
    <row r="1122" spans="1:1">
      <c r="A1122" s="5" t="s">
        <v>1329</v>
      </c>
    </row>
    <row r="1123" spans="1:1">
      <c r="A1123" s="5" t="s">
        <v>1330</v>
      </c>
    </row>
    <row r="1124" spans="1:1">
      <c r="A1124" s="5" t="s">
        <v>1331</v>
      </c>
    </row>
    <row r="1125" spans="1:1">
      <c r="A1125" s="5" t="s">
        <v>1332</v>
      </c>
    </row>
    <row r="1126" spans="1:1">
      <c r="A1126" s="5" t="s">
        <v>1333</v>
      </c>
    </row>
    <row r="1127" spans="1:1">
      <c r="A1127" s="5" t="s">
        <v>1334</v>
      </c>
    </row>
    <row r="1128" spans="1:1">
      <c r="A1128" s="5" t="s">
        <v>1335</v>
      </c>
    </row>
    <row r="1129" spans="1:1">
      <c r="A1129" s="5" t="s">
        <v>1336</v>
      </c>
    </row>
    <row r="1130" spans="1:1">
      <c r="A1130" s="5" t="s">
        <v>1337</v>
      </c>
    </row>
    <row r="1131" spans="1:1">
      <c r="A1131" s="5" t="s">
        <v>1338</v>
      </c>
    </row>
    <row r="1132" spans="1:1">
      <c r="A1132" s="5" t="s">
        <v>1339</v>
      </c>
    </row>
    <row r="1133" spans="1:1">
      <c r="A1133" s="5" t="s">
        <v>1340</v>
      </c>
    </row>
    <row r="1134" spans="1:1">
      <c r="A1134" s="5" t="s">
        <v>1341</v>
      </c>
    </row>
    <row r="1135" spans="1:1">
      <c r="A1135" s="5" t="s">
        <v>1342</v>
      </c>
    </row>
    <row r="1136" spans="1:1">
      <c r="A1136" s="5" t="s">
        <v>1343</v>
      </c>
    </row>
    <row r="1137" spans="1:1">
      <c r="A1137" s="5" t="s">
        <v>1344</v>
      </c>
    </row>
    <row r="1138" spans="1:1">
      <c r="A1138" s="5" t="s">
        <v>1345</v>
      </c>
    </row>
    <row r="1139" spans="1:1">
      <c r="A1139" s="5" t="s">
        <v>1346</v>
      </c>
    </row>
    <row r="1140" spans="1:1">
      <c r="A1140" s="5" t="s">
        <v>1347</v>
      </c>
    </row>
    <row r="1141" spans="1:1">
      <c r="A1141" s="5" t="s">
        <v>1348</v>
      </c>
    </row>
    <row r="1142" spans="1:1">
      <c r="A1142" s="5" t="s">
        <v>1349</v>
      </c>
    </row>
    <row r="1143" spans="1:1">
      <c r="A1143" s="5" t="s">
        <v>1797</v>
      </c>
    </row>
    <row r="1144" spans="1:1">
      <c r="A1144" s="5" t="s">
        <v>1350</v>
      </c>
    </row>
    <row r="1145" spans="1:1">
      <c r="A1145" s="5" t="s">
        <v>1351</v>
      </c>
    </row>
    <row r="1146" spans="1:1">
      <c r="A1146" s="5" t="s">
        <v>1352</v>
      </c>
    </row>
    <row r="1147" spans="1:1">
      <c r="A1147" s="5" t="s">
        <v>1353</v>
      </c>
    </row>
    <row r="1148" spans="1:1">
      <c r="A1148" s="5" t="s">
        <v>1354</v>
      </c>
    </row>
    <row r="1149" spans="1:1">
      <c r="A1149" s="5" t="s">
        <v>1355</v>
      </c>
    </row>
    <row r="1150" spans="1:1">
      <c r="A1150" s="5" t="s">
        <v>1356</v>
      </c>
    </row>
    <row r="1151" spans="1:1">
      <c r="A1151" s="5" t="s">
        <v>1357</v>
      </c>
    </row>
    <row r="1152" spans="1:1">
      <c r="A1152" s="5" t="s">
        <v>1358</v>
      </c>
    </row>
    <row r="1153" spans="1:1">
      <c r="A1153" s="5" t="s">
        <v>1359</v>
      </c>
    </row>
    <row r="1154" spans="1:1">
      <c r="A1154" s="5" t="s">
        <v>1360</v>
      </c>
    </row>
    <row r="1155" spans="1:1">
      <c r="A1155" s="5" t="s">
        <v>1361</v>
      </c>
    </row>
    <row r="1156" spans="1:1">
      <c r="A1156" s="5" t="s">
        <v>1362</v>
      </c>
    </row>
    <row r="1157" spans="1:1">
      <c r="A1157" s="5" t="s">
        <v>1363</v>
      </c>
    </row>
    <row r="1158" spans="1:1">
      <c r="A1158" s="5" t="s">
        <v>1364</v>
      </c>
    </row>
    <row r="1159" spans="1:1">
      <c r="A1159" s="5" t="s">
        <v>1365</v>
      </c>
    </row>
    <row r="1160" spans="1:1">
      <c r="A1160" s="5" t="s">
        <v>1366</v>
      </c>
    </row>
    <row r="1161" spans="1:1">
      <c r="A1161" s="5" t="s">
        <v>1367</v>
      </c>
    </row>
    <row r="1162" spans="1:1">
      <c r="A1162" s="5" t="s">
        <v>1368</v>
      </c>
    </row>
    <row r="1163" spans="1:1">
      <c r="A1163" s="5" t="s">
        <v>1369</v>
      </c>
    </row>
    <row r="1164" spans="1:1">
      <c r="A1164" s="5" t="s">
        <v>1370</v>
      </c>
    </row>
    <row r="1165" spans="1:1">
      <c r="A1165" s="5" t="s">
        <v>1371</v>
      </c>
    </row>
    <row r="1166" spans="1:1">
      <c r="A1166" s="5" t="s">
        <v>1372</v>
      </c>
    </row>
    <row r="1167" spans="1:1">
      <c r="A1167" s="5" t="s">
        <v>1373</v>
      </c>
    </row>
    <row r="1168" spans="1:1">
      <c r="A1168" s="5" t="s">
        <v>1374</v>
      </c>
    </row>
    <row r="1169" spans="1:1">
      <c r="A1169" s="5" t="s">
        <v>1375</v>
      </c>
    </row>
    <row r="1170" spans="1:1">
      <c r="A1170" s="5" t="s">
        <v>1376</v>
      </c>
    </row>
    <row r="1171" spans="1:1">
      <c r="A1171" s="5" t="s">
        <v>1377</v>
      </c>
    </row>
    <row r="1172" spans="1:1">
      <c r="A1172" s="5" t="s">
        <v>1378</v>
      </c>
    </row>
    <row r="1173" spans="1:1">
      <c r="A1173" s="5" t="s">
        <v>1379</v>
      </c>
    </row>
    <row r="1174" spans="1:1">
      <c r="A1174" s="5" t="s">
        <v>1380</v>
      </c>
    </row>
    <row r="1175" spans="1:1">
      <c r="A1175" s="5" t="s">
        <v>1381</v>
      </c>
    </row>
    <row r="1176" spans="1:1">
      <c r="A1176" s="5" t="s">
        <v>1382</v>
      </c>
    </row>
    <row r="1177" spans="1:1">
      <c r="A1177" s="5" t="s">
        <v>1383</v>
      </c>
    </row>
    <row r="1178" spans="1:1">
      <c r="A1178" s="5" t="s">
        <v>1384</v>
      </c>
    </row>
    <row r="1179" spans="1:1">
      <c r="A1179" s="5" t="s">
        <v>1385</v>
      </c>
    </row>
    <row r="1180" spans="1:1">
      <c r="A1180" s="5" t="s">
        <v>1386</v>
      </c>
    </row>
    <row r="1181" spans="1:1">
      <c r="A1181" s="5" t="s">
        <v>1387</v>
      </c>
    </row>
    <row r="1182" spans="1:1">
      <c r="A1182" s="5" t="s">
        <v>1388</v>
      </c>
    </row>
    <row r="1183" spans="1:1">
      <c r="A1183" s="5" t="s">
        <v>1389</v>
      </c>
    </row>
    <row r="1184" spans="1:1">
      <c r="A1184" s="5" t="s">
        <v>1390</v>
      </c>
    </row>
    <row r="1185" spans="1:1">
      <c r="A1185" s="5" t="s">
        <v>1391</v>
      </c>
    </row>
    <row r="1186" spans="1:1">
      <c r="A1186" s="5" t="s">
        <v>1392</v>
      </c>
    </row>
    <row r="1187" spans="1:1">
      <c r="A1187" s="5" t="s">
        <v>1393</v>
      </c>
    </row>
    <row r="1188" spans="1:1">
      <c r="A1188" s="5" t="s">
        <v>1394</v>
      </c>
    </row>
    <row r="1189" spans="1:1">
      <c r="A1189" s="5" t="s">
        <v>1395</v>
      </c>
    </row>
    <row r="1190" spans="1:1">
      <c r="A1190" s="5" t="s">
        <v>1396</v>
      </c>
    </row>
    <row r="1191" spans="1:1">
      <c r="A1191" s="5" t="s">
        <v>1397</v>
      </c>
    </row>
    <row r="1192" spans="1:1">
      <c r="A1192" s="5" t="s">
        <v>1398</v>
      </c>
    </row>
    <row r="1193" spans="1:1">
      <c r="A1193" s="5" t="s">
        <v>1399</v>
      </c>
    </row>
    <row r="1194" spans="1:1">
      <c r="A1194" s="5" t="s">
        <v>1400</v>
      </c>
    </row>
    <row r="1195" spans="1:1">
      <c r="A1195" s="5" t="s">
        <v>1401</v>
      </c>
    </row>
    <row r="1196" spans="1:1">
      <c r="A1196" s="5" t="s">
        <v>1402</v>
      </c>
    </row>
    <row r="1197" spans="1:1">
      <c r="A1197" s="5" t="s">
        <v>1403</v>
      </c>
    </row>
    <row r="1198" spans="1:1">
      <c r="A1198" s="5" t="s">
        <v>1404</v>
      </c>
    </row>
    <row r="1199" spans="1:1">
      <c r="A1199" s="5" t="s">
        <v>1405</v>
      </c>
    </row>
    <row r="1200" spans="1:1">
      <c r="A1200" s="5" t="s">
        <v>1406</v>
      </c>
    </row>
    <row r="1201" spans="1:1">
      <c r="A1201" s="5" t="s">
        <v>1407</v>
      </c>
    </row>
    <row r="1202" spans="1:1">
      <c r="A1202" s="5" t="s">
        <v>1408</v>
      </c>
    </row>
    <row r="1203" spans="1:1">
      <c r="A1203" s="5" t="s">
        <v>1409</v>
      </c>
    </row>
    <row r="1204" spans="1:1">
      <c r="A1204" s="5" t="s">
        <v>1410</v>
      </c>
    </row>
    <row r="1205" spans="1:1">
      <c r="A1205" s="5" t="s">
        <v>1411</v>
      </c>
    </row>
    <row r="1206" spans="1:1">
      <c r="A1206" s="5" t="s">
        <v>1412</v>
      </c>
    </row>
    <row r="1207" spans="1:1">
      <c r="A1207" s="5" t="s">
        <v>1413</v>
      </c>
    </row>
    <row r="1208" spans="1:1">
      <c r="A1208" s="5" t="s">
        <v>1414</v>
      </c>
    </row>
    <row r="1209" spans="1:1">
      <c r="A1209" s="5" t="s">
        <v>1415</v>
      </c>
    </row>
    <row r="1210" spans="1:1">
      <c r="A1210" s="5" t="s">
        <v>1416</v>
      </c>
    </row>
    <row r="1211" spans="1:1">
      <c r="A1211" s="5" t="s">
        <v>1417</v>
      </c>
    </row>
    <row r="1212" spans="1:1">
      <c r="A1212" s="5" t="s">
        <v>1418</v>
      </c>
    </row>
    <row r="1213" spans="1:1">
      <c r="A1213" s="5" t="s">
        <v>1419</v>
      </c>
    </row>
    <row r="1214" spans="1:1">
      <c r="A1214" s="5" t="s">
        <v>1420</v>
      </c>
    </row>
    <row r="1215" spans="1:1">
      <c r="A1215" s="5" t="s">
        <v>1421</v>
      </c>
    </row>
    <row r="1216" spans="1:1">
      <c r="A1216" s="5" t="s">
        <v>1422</v>
      </c>
    </row>
    <row r="1217" spans="1:1">
      <c r="A1217" s="5" t="s">
        <v>1423</v>
      </c>
    </row>
    <row r="1218" spans="1:1">
      <c r="A1218" s="5" t="s">
        <v>1424</v>
      </c>
    </row>
    <row r="1219" spans="1:1">
      <c r="A1219" s="5" t="s">
        <v>1425</v>
      </c>
    </row>
    <row r="1220" spans="1:1">
      <c r="A1220" s="5" t="s">
        <v>1426</v>
      </c>
    </row>
    <row r="1221" spans="1:1">
      <c r="A1221" s="5" t="s">
        <v>1427</v>
      </c>
    </row>
    <row r="1222" spans="1:1">
      <c r="A1222" s="5" t="s">
        <v>1428</v>
      </c>
    </row>
    <row r="1223" spans="1:1">
      <c r="A1223" s="5" t="s">
        <v>1429</v>
      </c>
    </row>
    <row r="1224" spans="1:1">
      <c r="A1224" s="5" t="s">
        <v>1430</v>
      </c>
    </row>
    <row r="1225" spans="1:1">
      <c r="A1225" s="5" t="s">
        <v>1431</v>
      </c>
    </row>
    <row r="1226" spans="1:1">
      <c r="A1226" s="5" t="s">
        <v>1432</v>
      </c>
    </row>
    <row r="1227" spans="1:1">
      <c r="A1227" s="5" t="s">
        <v>1433</v>
      </c>
    </row>
    <row r="1228" spans="1:1">
      <c r="A1228" s="5" t="s">
        <v>1434</v>
      </c>
    </row>
    <row r="1229" spans="1:1">
      <c r="A1229" s="5" t="s">
        <v>1435</v>
      </c>
    </row>
    <row r="1230" spans="1:1">
      <c r="A1230" s="5" t="s">
        <v>1436</v>
      </c>
    </row>
    <row r="1231" spans="1:1">
      <c r="A1231" s="5" t="s">
        <v>1437</v>
      </c>
    </row>
    <row r="1232" spans="1:1">
      <c r="A1232" s="5" t="s">
        <v>1438</v>
      </c>
    </row>
    <row r="1233" spans="1:1">
      <c r="A1233" s="5" t="s">
        <v>1439</v>
      </c>
    </row>
    <row r="1234" spans="1:1">
      <c r="A1234" s="5" t="s">
        <v>1440</v>
      </c>
    </row>
    <row r="1235" spans="1:1">
      <c r="A1235" s="5" t="s">
        <v>1441</v>
      </c>
    </row>
    <row r="1236" spans="1:1">
      <c r="A1236" s="5" t="s">
        <v>1442</v>
      </c>
    </row>
    <row r="1237" spans="1:1">
      <c r="A1237" s="5" t="s">
        <v>1443</v>
      </c>
    </row>
    <row r="1238" spans="1:1">
      <c r="A1238" s="5" t="s">
        <v>1444</v>
      </c>
    </row>
    <row r="1239" spans="1:1">
      <c r="A1239" s="5" t="s">
        <v>1445</v>
      </c>
    </row>
    <row r="1240" spans="1:1">
      <c r="A1240" s="5" t="s">
        <v>1446</v>
      </c>
    </row>
    <row r="1241" spans="1:1">
      <c r="A1241" s="5" t="s">
        <v>1447</v>
      </c>
    </row>
    <row r="1242" spans="1:1">
      <c r="A1242" s="5" t="s">
        <v>1448</v>
      </c>
    </row>
    <row r="1243" spans="1:1">
      <c r="A1243" s="5" t="s">
        <v>1449</v>
      </c>
    </row>
    <row r="1244" spans="1:1">
      <c r="A1244" s="5" t="s">
        <v>1450</v>
      </c>
    </row>
    <row r="1245" spans="1:1">
      <c r="A1245" s="5" t="s">
        <v>1622</v>
      </c>
    </row>
    <row r="1246" spans="1:1">
      <c r="A1246" s="5" t="s">
        <v>1451</v>
      </c>
    </row>
    <row r="1247" spans="1:1">
      <c r="A1247" s="5" t="s">
        <v>1452</v>
      </c>
    </row>
    <row r="1248" spans="1:1">
      <c r="A1248" s="5" t="s">
        <v>1453</v>
      </c>
    </row>
    <row r="1249" spans="1:1">
      <c r="A1249" s="5" t="s">
        <v>1454</v>
      </c>
    </row>
    <row r="1250" spans="1:1">
      <c r="A1250" s="5" t="s">
        <v>1455</v>
      </c>
    </row>
    <row r="1251" spans="1:1">
      <c r="A1251" s="5" t="s">
        <v>1456</v>
      </c>
    </row>
    <row r="1252" spans="1:1">
      <c r="A1252" s="5" t="s">
        <v>1457</v>
      </c>
    </row>
    <row r="1253" spans="1:1">
      <c r="A1253" s="5" t="s">
        <v>1458</v>
      </c>
    </row>
    <row r="1254" spans="1:1">
      <c r="A1254" s="5" t="s">
        <v>1459</v>
      </c>
    </row>
    <row r="1255" spans="1:1">
      <c r="A1255" s="5" t="s">
        <v>1460</v>
      </c>
    </row>
    <row r="1256" spans="1:1">
      <c r="A1256" s="5" t="s">
        <v>1461</v>
      </c>
    </row>
    <row r="1257" spans="1:1">
      <c r="A1257" s="5" t="s">
        <v>1462</v>
      </c>
    </row>
    <row r="1258" spans="1:1">
      <c r="A1258" s="5" t="s">
        <v>1463</v>
      </c>
    </row>
    <row r="1259" spans="1:1">
      <c r="A1259" s="5" t="s">
        <v>1464</v>
      </c>
    </row>
    <row r="1260" spans="1:1">
      <c r="A1260" s="5" t="s">
        <v>1465</v>
      </c>
    </row>
    <row r="1261" spans="1:1">
      <c r="A1261" s="5" t="s">
        <v>1466</v>
      </c>
    </row>
    <row r="1262" spans="1:1">
      <c r="A1262" s="5" t="s">
        <v>1467</v>
      </c>
    </row>
    <row r="1263" spans="1:1">
      <c r="A1263" s="5" t="s">
        <v>1468</v>
      </c>
    </row>
    <row r="1264" spans="1:1">
      <c r="A1264" s="5" t="s">
        <v>1469</v>
      </c>
    </row>
    <row r="1265" spans="1:1">
      <c r="A1265" s="5" t="s">
        <v>1470</v>
      </c>
    </row>
    <row r="1266" spans="1:1">
      <c r="A1266" s="5" t="s">
        <v>1471</v>
      </c>
    </row>
    <row r="1267" spans="1:1">
      <c r="A1267" s="5" t="s">
        <v>1798</v>
      </c>
    </row>
    <row r="1268" spans="1:1">
      <c r="A1268" s="5" t="s">
        <v>1472</v>
      </c>
    </row>
    <row r="1269" spans="1:1">
      <c r="A1269" s="5" t="s">
        <v>1799</v>
      </c>
    </row>
    <row r="1270" spans="1:1">
      <c r="A1270" s="5" t="s">
        <v>1473</v>
      </c>
    </row>
    <row r="1271" spans="1:1">
      <c r="A1271" s="5" t="s">
        <v>1474</v>
      </c>
    </row>
    <row r="1272" spans="1:1">
      <c r="A1272" s="5" t="s">
        <v>1475</v>
      </c>
    </row>
    <row r="1273" spans="1:1">
      <c r="A1273" s="5" t="s">
        <v>1476</v>
      </c>
    </row>
    <row r="1274" spans="1:1">
      <c r="A1274" s="5" t="s">
        <v>1477</v>
      </c>
    </row>
    <row r="1275" spans="1:1">
      <c r="A1275" s="5" t="s">
        <v>1478</v>
      </c>
    </row>
    <row r="1276" spans="1:1">
      <c r="A1276" s="5" t="s">
        <v>1479</v>
      </c>
    </row>
    <row r="1277" spans="1:1">
      <c r="A1277" s="5" t="s">
        <v>1480</v>
      </c>
    </row>
    <row r="1278" spans="1:1">
      <c r="A1278" s="5" t="s">
        <v>1481</v>
      </c>
    </row>
    <row r="1279" spans="1:1">
      <c r="A1279" s="5" t="s">
        <v>1482</v>
      </c>
    </row>
    <row r="1280" spans="1:1">
      <c r="A1280" s="5" t="s">
        <v>1483</v>
      </c>
    </row>
    <row r="1281" spans="1:1">
      <c r="A1281" s="5" t="s">
        <v>1484</v>
      </c>
    </row>
    <row r="1282" spans="1:1">
      <c r="A1282" s="5" t="s">
        <v>1485</v>
      </c>
    </row>
    <row r="1283" spans="1:1">
      <c r="A1283" s="5" t="s">
        <v>1486</v>
      </c>
    </row>
    <row r="1284" spans="1:1">
      <c r="A1284" s="5" t="s">
        <v>1487</v>
      </c>
    </row>
    <row r="1285" spans="1:1">
      <c r="A1285" s="5" t="s">
        <v>1488</v>
      </c>
    </row>
    <row r="1286" spans="1:1">
      <c r="A1286" s="5" t="s">
        <v>1489</v>
      </c>
    </row>
    <row r="1287" spans="1:1">
      <c r="A1287" s="5" t="s">
        <v>1490</v>
      </c>
    </row>
    <row r="1288" spans="1:1">
      <c r="A1288" s="5" t="s">
        <v>1491</v>
      </c>
    </row>
    <row r="1289" spans="1:1">
      <c r="A1289" s="5" t="s">
        <v>1492</v>
      </c>
    </row>
    <row r="1290" spans="1:1">
      <c r="A1290" s="5" t="s">
        <v>1493</v>
      </c>
    </row>
    <row r="1291" spans="1:1">
      <c r="A1291" s="5" t="s">
        <v>1494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B051C85A29014A966C385F9AE5B24F" ma:contentTypeVersion="15" ma:contentTypeDescription="Create a new document." ma:contentTypeScope="" ma:versionID="c9e823194e59bace41438f042c419b2f">
  <xsd:schema xmlns:xsd="http://www.w3.org/2001/XMLSchema" xmlns:xs="http://www.w3.org/2001/XMLSchema" xmlns:p="http://schemas.microsoft.com/office/2006/metadata/properties" xmlns:ns1="http://schemas.microsoft.com/sharepoint/v3" xmlns:ns3="322f3625-3a86-4f15-923c-0675aa1f8e56" xmlns:ns4="8471dbb3-f341-44b9-a9a8-b4543542d900" targetNamespace="http://schemas.microsoft.com/office/2006/metadata/properties" ma:root="true" ma:fieldsID="c583e9c2436c7c39377fd113aa296023" ns1:_="" ns3:_="" ns4:_="">
    <xsd:import namespace="http://schemas.microsoft.com/sharepoint/v3"/>
    <xsd:import namespace="322f3625-3a86-4f15-923c-0675aa1f8e56"/>
    <xsd:import namespace="8471dbb3-f341-44b9-a9a8-b4543542d900"/>
    <xsd:element name="properties">
      <xsd:complexType>
        <xsd:sequence>
          <xsd:element name="documentManagement">
            <xsd:complexType>
              <xsd:all>
                <xsd:element ref="ns1:_ip_UnifiedCompliancePolicyProperties" minOccurs="0"/>
                <xsd:element ref="ns1:_ip_UnifiedCompliancePolicyUIAction"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2f3625-3a86-4f15-923c-0675aa1f8e5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71dbb3-f341-44b9-a9a8-b4543542d900"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DDF1DEA-32EA-4205-8413-F69FEDAD2705}">
  <ds:schemaRefs>
    <ds:schemaRef ds:uri="http://schemas.microsoft.com/sharepoint/v3/contenttype/forms"/>
  </ds:schemaRefs>
</ds:datastoreItem>
</file>

<file path=customXml/itemProps2.xml><?xml version="1.0" encoding="utf-8"?>
<ds:datastoreItem xmlns:ds="http://schemas.openxmlformats.org/officeDocument/2006/customXml" ds:itemID="{41C6E21B-38B1-4EDF-870E-F51DEDE1A1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2f3625-3a86-4f15-923c-0675aa1f8e56"/>
    <ds:schemaRef ds:uri="8471dbb3-f341-44b9-a9a8-b4543542d9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573A8D-8EAC-46C2-B4DE-765EDADDC173}">
  <ds:schemaRefs>
    <ds:schemaRef ds:uri="http://purl.org/dc/dcmitype/"/>
    <ds:schemaRef ds:uri="http://purl.org/dc/terms/"/>
    <ds:schemaRef ds:uri="322f3625-3a86-4f15-923c-0675aa1f8e56"/>
    <ds:schemaRef ds:uri="http://schemas.microsoft.com/sharepoint/v3"/>
    <ds:schemaRef ds:uri="8471dbb3-f341-44b9-a9a8-b4543542d900"/>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Out-of-Class form</vt:lpstr>
      <vt:lpstr>Salary Calc</vt:lpstr>
      <vt:lpstr>Instructions</vt:lpstr>
      <vt:lpstr>Retirement Rates</vt:lpstr>
      <vt:lpstr>PP calendar</vt:lpstr>
      <vt:lpstr>LookUps</vt:lpstr>
      <vt:lpstr>Recordset</vt:lpstr>
      <vt:lpstr>'Out-of-Class form'!AsOf</vt:lpstr>
      <vt:lpstr>BU</vt:lpstr>
      <vt:lpstr>FacPays</vt:lpstr>
      <vt:lpstr>FY</vt:lpstr>
      <vt:lpstr>Grade</vt:lpstr>
      <vt:lpstr>location</vt:lpstr>
      <vt:lpstr>PosClass</vt:lpstr>
      <vt:lpstr>PositionChg</vt:lpstr>
      <vt:lpstr>'Out-of-Class form'!Print_Area</vt:lpstr>
      <vt:lpstr>'Salary Calc'!Print_Area</vt:lpstr>
      <vt:lpstr>RangeForFCDropDown</vt:lpstr>
      <vt:lpstr>RangeForRS</vt:lpstr>
      <vt:lpstr>Retirement</vt:lpstr>
    </vt:vector>
  </TitlesOfParts>
  <Company>West Chester University of 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Request to Hire Staff</dc:title>
  <dc:creator>WCU</dc:creator>
  <cp:lastModifiedBy>Hillegeist, William B.</cp:lastModifiedBy>
  <cp:lastPrinted>2021-03-08T16:17:55Z</cp:lastPrinted>
  <dcterms:created xsi:type="dcterms:W3CDTF">2006-11-13T18:27:18Z</dcterms:created>
  <dcterms:modified xsi:type="dcterms:W3CDTF">2024-05-30T19:04:48Z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or">
    <vt:lpwstr>Don Fogg</vt:lpwstr>
  </property>
  <property fmtid="{D5CDD505-2E9C-101B-9397-08002B2CF9AE}" pid="3" name="ContentTypeId">
    <vt:lpwstr>0x01010097B051C85A29014A966C385F9AE5B24F</vt:lpwstr>
  </property>
</Properties>
</file>